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13_ncr:1_{99B7F854-34E9-451E-AA91-7AC760A18C2E}" xr6:coauthVersionLast="47" xr6:coauthVersionMax="47" xr10:uidLastSave="{00000000-0000-0000-0000-000000000000}"/>
  <bookViews>
    <workbookView xWindow="28680" yWindow="-120" windowWidth="29040" windowHeight="15720" xr2:uid="{8A2E09A1-4CD0-4BF1-A4DB-3C28D68C7B0F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7" i="2" l="1"/>
  <c r="O47" i="2"/>
  <c r="M47" i="2"/>
  <c r="L47" i="2"/>
  <c r="K47" i="2"/>
  <c r="J47" i="2"/>
  <c r="H47" i="2"/>
  <c r="G47" i="2"/>
  <c r="D47" i="2"/>
  <c r="AK53" i="2"/>
  <c r="AM53" i="2"/>
  <c r="AS53" i="2" s="1"/>
  <c r="AK54" i="2"/>
  <c r="AM54" i="2"/>
  <c r="AT54" i="2" s="1"/>
  <c r="AK55" i="2"/>
  <c r="AM55" i="2"/>
  <c r="AS55" i="2" s="1"/>
  <c r="AK56" i="2"/>
  <c r="AM56" i="2"/>
  <c r="AU56" i="2" s="1"/>
  <c r="AS56" i="2"/>
  <c r="AK57" i="2"/>
  <c r="AM57" i="2"/>
  <c r="AU57" i="2" s="1"/>
  <c r="AK58" i="2"/>
  <c r="AM58" i="2"/>
  <c r="AT58" i="2" s="1"/>
  <c r="AK59" i="2"/>
  <c r="AM59" i="2"/>
  <c r="AU59" i="2" s="1"/>
  <c r="AT59" i="2"/>
  <c r="AK60" i="2"/>
  <c r="AM60" i="2"/>
  <c r="AT60" i="2" s="1"/>
  <c r="AS60" i="2"/>
  <c r="I10" i="2"/>
  <c r="K10" i="2"/>
  <c r="Q10" i="2" s="1"/>
  <c r="I11" i="2"/>
  <c r="K11" i="2"/>
  <c r="R11" i="2" s="1"/>
  <c r="I53" i="2"/>
  <c r="K53" i="2"/>
  <c r="S53" i="2" s="1"/>
  <c r="R53" i="2"/>
  <c r="AF61" i="2"/>
  <c r="AH61" i="2"/>
  <c r="AN61" i="2" s="1"/>
  <c r="AO61" i="2"/>
  <c r="AF62" i="2"/>
  <c r="AH62" i="2"/>
  <c r="AP62" i="2" s="1"/>
  <c r="I15" i="2"/>
  <c r="K15" i="2"/>
  <c r="Q15" i="2" s="1"/>
  <c r="I16" i="2"/>
  <c r="K16" i="2"/>
  <c r="Q16" i="2" s="1"/>
  <c r="I17" i="2"/>
  <c r="K17" i="2"/>
  <c r="Q17" i="2" s="1"/>
  <c r="I63" i="2"/>
  <c r="K63" i="2"/>
  <c r="S63" i="2" s="1"/>
  <c r="I64" i="2"/>
  <c r="K64" i="2"/>
  <c r="Q64" i="2" s="1"/>
  <c r="I65" i="2"/>
  <c r="K65" i="2"/>
  <c r="S65" i="2" s="1"/>
  <c r="I66" i="2"/>
  <c r="K66" i="2"/>
  <c r="Q66" i="2" s="1"/>
  <c r="I67" i="2"/>
  <c r="K67" i="2"/>
  <c r="Q67" i="2"/>
  <c r="R67" i="2"/>
  <c r="S67" i="2"/>
  <c r="I68" i="2"/>
  <c r="K68" i="2"/>
  <c r="R68" i="2" s="1"/>
  <c r="I69" i="2"/>
  <c r="K69" i="2"/>
  <c r="R69" i="2" s="1"/>
  <c r="Q69" i="2"/>
  <c r="I70" i="2"/>
  <c r="K70" i="2"/>
  <c r="Q70" i="2" s="1"/>
  <c r="R70" i="2"/>
  <c r="S70" i="2"/>
  <c r="I71" i="2"/>
  <c r="K71" i="2"/>
  <c r="S71" i="2" s="1"/>
  <c r="Q71" i="2"/>
  <c r="R71" i="2"/>
  <c r="I72" i="2"/>
  <c r="K72" i="2"/>
  <c r="R72" i="2" s="1"/>
  <c r="I73" i="2"/>
  <c r="K73" i="2"/>
  <c r="Q73" i="2" s="1"/>
  <c r="I74" i="2"/>
  <c r="K74" i="2"/>
  <c r="Q74" i="2"/>
  <c r="R74" i="2"/>
  <c r="S74" i="2"/>
  <c r="I75" i="2"/>
  <c r="K75" i="2"/>
  <c r="S75" i="2" s="1"/>
  <c r="I76" i="2"/>
  <c r="K76" i="2"/>
  <c r="R76" i="2" s="1"/>
  <c r="I77" i="2"/>
  <c r="K77" i="2"/>
  <c r="Q77" i="2" s="1"/>
  <c r="S77" i="2"/>
  <c r="I78" i="2"/>
  <c r="K78" i="2"/>
  <c r="Q78" i="2" s="1"/>
  <c r="I79" i="2"/>
  <c r="K79" i="2"/>
  <c r="S79" i="2" s="1"/>
  <c r="Q79" i="2"/>
  <c r="R79" i="2"/>
  <c r="I80" i="2"/>
  <c r="K80" i="2"/>
  <c r="R80" i="2" s="1"/>
  <c r="I81" i="2"/>
  <c r="K81" i="2"/>
  <c r="S81" i="2" s="1"/>
  <c r="I82" i="2"/>
  <c r="K82" i="2"/>
  <c r="Q82" i="2" s="1"/>
  <c r="R82" i="2"/>
  <c r="I83" i="2"/>
  <c r="K83" i="2"/>
  <c r="S83" i="2" s="1"/>
  <c r="Q83" i="2"/>
  <c r="R83" i="2"/>
  <c r="I84" i="2"/>
  <c r="K84" i="2"/>
  <c r="Q84" i="2" s="1"/>
  <c r="I40" i="2"/>
  <c r="K40" i="2"/>
  <c r="Q40" i="2" s="1"/>
  <c r="I41" i="2"/>
  <c r="K41" i="2"/>
  <c r="Q41" i="2"/>
  <c r="R41" i="2"/>
  <c r="S41" i="2"/>
  <c r="I42" i="2"/>
  <c r="K42" i="2"/>
  <c r="S42" i="2" s="1"/>
  <c r="R42" i="2"/>
  <c r="I43" i="2"/>
  <c r="K43" i="2"/>
  <c r="Q43" i="2" s="1"/>
  <c r="R43" i="2"/>
  <c r="S43" i="2"/>
  <c r="I85" i="2"/>
  <c r="K85" i="2"/>
  <c r="S85" i="2" s="1"/>
  <c r="R85" i="2"/>
  <c r="I86" i="2"/>
  <c r="K86" i="2"/>
  <c r="Q86" i="2" s="1"/>
  <c r="R86" i="2"/>
  <c r="I87" i="2"/>
  <c r="K87" i="2"/>
  <c r="Q87" i="2" s="1"/>
  <c r="Q85" i="2" l="1"/>
  <c r="R77" i="2"/>
  <c r="R66" i="2"/>
  <c r="S15" i="2"/>
  <c r="AS58" i="2"/>
  <c r="S10" i="2"/>
  <c r="AU53" i="2"/>
  <c r="R10" i="2"/>
  <c r="Q76" i="2"/>
  <c r="AT57" i="2"/>
  <c r="S78" i="2"/>
  <c r="S72" i="2"/>
  <c r="R78" i="2"/>
  <c r="R75" i="2"/>
  <c r="Q72" i="2"/>
  <c r="R81" i="2"/>
  <c r="Q75" i="2"/>
  <c r="S64" i="2"/>
  <c r="R64" i="2"/>
  <c r="R63" i="2"/>
  <c r="AU54" i="2"/>
  <c r="AS59" i="2"/>
  <c r="S87" i="2"/>
  <c r="S17" i="2"/>
  <c r="R87" i="2"/>
  <c r="R65" i="2"/>
  <c r="R17" i="2"/>
  <c r="AU60" i="2"/>
  <c r="S84" i="2"/>
  <c r="Q65" i="2"/>
  <c r="AN62" i="2"/>
  <c r="R84" i="2"/>
  <c r="Q81" i="2"/>
  <c r="R15" i="2"/>
  <c r="Q53" i="2"/>
  <c r="AS57" i="2"/>
  <c r="S69" i="2"/>
  <c r="AO62" i="2"/>
  <c r="Q80" i="2"/>
  <c r="Q11" i="2"/>
  <c r="AT56" i="2"/>
  <c r="AT53" i="2"/>
  <c r="S86" i="2"/>
  <c r="S82" i="2"/>
  <c r="S66" i="2"/>
  <c r="AP61" i="2"/>
  <c r="AS54" i="2"/>
  <c r="Q42" i="2"/>
  <c r="S76" i="2"/>
  <c r="Q68" i="2"/>
  <c r="Q63" i="2"/>
  <c r="AU58" i="2"/>
  <c r="S40" i="2"/>
  <c r="S73" i="2"/>
  <c r="S16" i="2"/>
  <c r="AU55" i="2"/>
  <c r="R40" i="2"/>
  <c r="S80" i="2"/>
  <c r="R73" i="2"/>
  <c r="S68" i="2"/>
  <c r="R16" i="2"/>
  <c r="S11" i="2"/>
  <c r="AT55" i="2"/>
  <c r="I48" i="2" l="1"/>
  <c r="M49" i="2"/>
  <c r="P49" i="2"/>
  <c r="S49" i="2"/>
  <c r="I49" i="2"/>
</calcChain>
</file>

<file path=xl/sharedStrings.xml><?xml version="1.0" encoding="utf-8"?>
<sst xmlns="http://schemas.openxmlformats.org/spreadsheetml/2006/main" count="436" uniqueCount="158">
  <si>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</si>
  <si>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</si>
  <si>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</si>
  <si>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</si>
  <si>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</si>
  <si>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</si>
  <si>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</si>
  <si>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</si>
  <si>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</si>
  <si>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</si>
  <si>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</si>
  <si>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</si>
  <si>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</si>
  <si>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</si>
  <si>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</si>
  <si>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</si>
  <si>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</si>
  <si>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</si>
  <si>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</si>
  <si>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</si>
  <si>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</si>
  <si>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</si>
  <si>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</si>
  <si>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</si>
  <si>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</si>
  <si>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</si>
  <si>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</si>
  <si>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</si>
  <si>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</si>
  <si>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</si>
  <si>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</si>
  <si>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</si>
  <si>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</si>
  <si>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</si>
  <si>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</si>
  <si>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</si>
  <si>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</si>
  <si>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</si>
  <si>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</si>
  <si>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</si>
  <si>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</si>
  <si>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</si>
  <si>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</si>
  <si>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</si>
  <si>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</si>
  <si>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03-ARM'S LENGTH</t>
  </si>
  <si>
    <t>4000</t>
  </si>
  <si>
    <t>L241/P337</t>
  </si>
  <si>
    <t>003-002-030-1310, 003-002-030-1320, 003-002-030-1330, 003-002-030-1340, 003-002-030-1350</t>
  </si>
  <si>
    <t xml:space="preserve">4000 RES LAND </t>
  </si>
  <si>
    <t>NOT INSPECTED</t>
  </si>
  <si>
    <t>402</t>
  </si>
  <si>
    <t>003-002-031-1900</t>
  </si>
  <si>
    <t>12708 E CO RD 428</t>
  </si>
  <si>
    <t>L236/P150</t>
  </si>
  <si>
    <t>202</t>
  </si>
  <si>
    <t>003-003-001-0310</t>
  </si>
  <si>
    <t>12822 M-123</t>
  </si>
  <si>
    <t>4100</t>
  </si>
  <si>
    <t>L236/P48</t>
  </si>
  <si>
    <t>003-003-001-0314</t>
  </si>
  <si>
    <t>L239/P234</t>
  </si>
  <si>
    <t>401</t>
  </si>
  <si>
    <t>003-003-001-0315</t>
  </si>
  <si>
    <t>L240/P780</t>
  </si>
  <si>
    <t>003-003-001-0316</t>
  </si>
  <si>
    <t/>
  </si>
  <si>
    <t>L240/P510</t>
  </si>
  <si>
    <t>003-003-001-0317</t>
  </si>
  <si>
    <t>L240/P516</t>
  </si>
  <si>
    <t>003-003-002-1250</t>
  </si>
  <si>
    <t>L235/P170</t>
  </si>
  <si>
    <t>003-003-025-1100</t>
  </si>
  <si>
    <t>L241/P374</t>
  </si>
  <si>
    <t>A-TAHQ TR-M123</t>
  </si>
  <si>
    <t>003-003-026-3800</t>
  </si>
  <si>
    <t>L240/P554</t>
  </si>
  <si>
    <t>003-004-032-0230</t>
  </si>
  <si>
    <t>L238/P698</t>
  </si>
  <si>
    <t>003-006-017-0270</t>
  </si>
  <si>
    <t>L236/P335</t>
  </si>
  <si>
    <t>C-CO RD 407 FF</t>
  </si>
  <si>
    <t>003-006-017-0730</t>
  </si>
  <si>
    <t>L238/P136</t>
  </si>
  <si>
    <t>003-007-027-1200</t>
  </si>
  <si>
    <t>L236/P420</t>
  </si>
  <si>
    <t>L236/P901</t>
  </si>
  <si>
    <t>003-008-005-0210</t>
  </si>
  <si>
    <t>11441 BIRCH RIDGE TR</t>
  </si>
  <si>
    <t>L236/P462</t>
  </si>
  <si>
    <t>003-008-013-0100</t>
  </si>
  <si>
    <t>L234/P587</t>
  </si>
  <si>
    <t>003-008-023-0800</t>
  </si>
  <si>
    <t>L237/P859</t>
  </si>
  <si>
    <t>L238/P967</t>
  </si>
  <si>
    <t>003-008-024-2100</t>
  </si>
  <si>
    <t>L238/P79</t>
  </si>
  <si>
    <t>003-008-025-1700</t>
  </si>
  <si>
    <t>20466 OAKWOOD RD</t>
  </si>
  <si>
    <t>L239/P105</t>
  </si>
  <si>
    <t>L240/P71</t>
  </si>
  <si>
    <t>003-008-026-0700</t>
  </si>
  <si>
    <t>L233/P754</t>
  </si>
  <si>
    <t>003-008-026-1200</t>
  </si>
  <si>
    <t>L234/P843</t>
  </si>
  <si>
    <t>003-008-027-1300</t>
  </si>
  <si>
    <t>20011 PINEWOOD RD</t>
  </si>
  <si>
    <t>LC</t>
  </si>
  <si>
    <t>L237/P5-11</t>
  </si>
  <si>
    <t>003-008-030-0700</t>
  </si>
  <si>
    <t>L240/P464</t>
  </si>
  <si>
    <t>003-008-030-0850</t>
  </si>
  <si>
    <t>L235/P869</t>
  </si>
  <si>
    <t>003-008-034-0700</t>
  </si>
  <si>
    <t>L236/P588</t>
  </si>
  <si>
    <t>003-008-034-0910</t>
  </si>
  <si>
    <t>19502 W LINE TR</t>
  </si>
  <si>
    <t>L238/P810</t>
  </si>
  <si>
    <t>003-008-034-1000</t>
  </si>
  <si>
    <t>L235/P66</t>
  </si>
  <si>
    <t>003-008-034-2320</t>
  </si>
  <si>
    <t>L240/P69</t>
  </si>
  <si>
    <t>003-008-035-1430</t>
  </si>
  <si>
    <t>L234/P678</t>
  </si>
  <si>
    <t>003-008-035-1710</t>
  </si>
  <si>
    <t>L241/P736</t>
  </si>
  <si>
    <t>003-008-035-1740</t>
  </si>
  <si>
    <t>L241/P737</t>
  </si>
  <si>
    <t>003-008-035-2200</t>
  </si>
  <si>
    <t>L238/P421</t>
  </si>
  <si>
    <t>003-008-036-0630</t>
  </si>
  <si>
    <t>L239/P154</t>
  </si>
  <si>
    <t>003-008-036-1000</t>
  </si>
  <si>
    <t>L240/P315</t>
  </si>
  <si>
    <t>L240/P298</t>
  </si>
  <si>
    <t>003-013-011-0500</t>
  </si>
  <si>
    <t>L235/P390</t>
  </si>
  <si>
    <t>003-013-015-0300</t>
  </si>
  <si>
    <t>11283 PIKE LAKE DR</t>
  </si>
  <si>
    <t>L239/P790</t>
  </si>
  <si>
    <t>003-014-012-0300</t>
  </si>
  <si>
    <t>L239/P125</t>
  </si>
  <si>
    <t>003-014-031-0210</t>
  </si>
  <si>
    <t>CO RD 407</t>
  </si>
  <si>
    <t>L242/P1</t>
  </si>
  <si>
    <t>003-017-033-0450</t>
  </si>
  <si>
    <t>L239/P886</t>
  </si>
  <si>
    <t>003-580-000-4100</t>
  </si>
  <si>
    <t>L240/P946</t>
  </si>
  <si>
    <t>L241/P513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</si>
  <si>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</si>
  <si>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</si>
  <si>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</si>
  <si>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</si>
  <si>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</si>
  <si>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</si>
  <si>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</si>
  <si>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2026 Road Frontage Analysis-All Road Frontage Rates.  2026 Road Frontage Rate is $95 per front rate.  The range is $34 FF to $166 ff.  This range supports all the road frontage land table rates.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</si>
</sst>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81061-B4BF-421B-89E3-A7B9A98CA9AE}">
  <dimension ref="A1:BL87"/>
  <sheetViews>
    <sheetView tabSelected="1" topLeftCell="H31" workbookViewId="0">
      <selection activeCell="P47" sqref="P47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L2" s="2"/>
      <c r="BC2" s="2"/>
      <c r="BE2" s="2"/>
    </row>
    <row r="10" spans="1:64" x14ac:dyDescent="0.25">
      <c r="A10" t="s">
        <v>72</v>
      </c>
      <c r="C10" s="24">
        <v>45652</v>
      </c>
      <c r="D10" s="14">
        <v>9600</v>
      </c>
      <c r="E10" t="s">
        <v>44</v>
      </c>
      <c r="F10" t="s">
        <v>45</v>
      </c>
      <c r="G10" s="14">
        <v>9600</v>
      </c>
      <c r="H10" s="14">
        <v>2400</v>
      </c>
      <c r="I10" s="19">
        <f>H10/G10*100</f>
        <v>25</v>
      </c>
      <c r="J10" s="14">
        <v>7520</v>
      </c>
      <c r="K10" s="14">
        <f>G10-0</f>
        <v>9600</v>
      </c>
      <c r="L10" s="14">
        <v>6200</v>
      </c>
      <c r="M10" s="29">
        <v>132</v>
      </c>
      <c r="N10" s="33">
        <v>0</v>
      </c>
      <c r="O10" s="38">
        <v>1</v>
      </c>
      <c r="P10" s="38">
        <v>1</v>
      </c>
      <c r="Q10" s="14">
        <f>K10/M10</f>
        <v>72.727272727272734</v>
      </c>
      <c r="R10" s="14">
        <f>K10/O10</f>
        <v>9600</v>
      </c>
      <c r="S10" s="43">
        <f>K10/O10/43560</f>
        <v>0.22038567493112948</v>
      </c>
      <c r="T10" s="38">
        <v>132</v>
      </c>
      <c r="U10" s="5" t="s">
        <v>58</v>
      </c>
      <c r="V10" t="s">
        <v>73</v>
      </c>
      <c r="X10" t="s">
        <v>49</v>
      </c>
      <c r="Y10">
        <v>1</v>
      </c>
      <c r="Z10">
        <v>0</v>
      </c>
      <c r="AA10" t="s">
        <v>50</v>
      </c>
      <c r="AC10" s="6" t="s">
        <v>62</v>
      </c>
      <c r="AD10" t="s">
        <v>74</v>
      </c>
    </row>
    <row r="11" spans="1:64" x14ac:dyDescent="0.25">
      <c r="A11" t="s">
        <v>75</v>
      </c>
      <c r="C11" s="24">
        <v>45596</v>
      </c>
      <c r="D11" s="14">
        <v>4000</v>
      </c>
      <c r="E11" t="s">
        <v>44</v>
      </c>
      <c r="F11" t="s">
        <v>45</v>
      </c>
      <c r="G11" s="14">
        <v>4000</v>
      </c>
      <c r="H11" s="14">
        <v>1400</v>
      </c>
      <c r="I11" s="19">
        <f>H11/G11*100</f>
        <v>35</v>
      </c>
      <c r="J11" s="14">
        <v>5033</v>
      </c>
      <c r="K11" s="14">
        <f>G11-0</f>
        <v>4000</v>
      </c>
      <c r="L11" s="14">
        <v>5033</v>
      </c>
      <c r="M11" s="29">
        <v>82.5</v>
      </c>
      <c r="N11" s="33">
        <v>528</v>
      </c>
      <c r="O11" s="38">
        <v>1</v>
      </c>
      <c r="P11" s="38">
        <v>1</v>
      </c>
      <c r="Q11" s="14">
        <f>K11/M11</f>
        <v>48.484848484848484</v>
      </c>
      <c r="R11" s="14">
        <f>K11/O11</f>
        <v>4000</v>
      </c>
      <c r="S11" s="43">
        <f>K11/O11/43560</f>
        <v>9.1827364554637275E-2</v>
      </c>
      <c r="T11" s="38">
        <v>82.5</v>
      </c>
      <c r="U11" s="5" t="s">
        <v>46</v>
      </c>
      <c r="V11" t="s">
        <v>76</v>
      </c>
      <c r="X11" t="s">
        <v>49</v>
      </c>
      <c r="Y11">
        <v>0</v>
      </c>
      <c r="Z11">
        <v>1</v>
      </c>
      <c r="AA11" t="s">
        <v>50</v>
      </c>
      <c r="AC11" s="6" t="s">
        <v>51</v>
      </c>
      <c r="AD11" t="s">
        <v>74</v>
      </c>
    </row>
    <row r="15" spans="1:64" x14ac:dyDescent="0.25">
      <c r="A15" t="s">
        <v>84</v>
      </c>
      <c r="C15" s="24">
        <v>45274</v>
      </c>
      <c r="D15" s="14">
        <v>22250</v>
      </c>
      <c r="E15" t="s">
        <v>44</v>
      </c>
      <c r="F15" t="s">
        <v>45</v>
      </c>
      <c r="G15" s="14">
        <v>22250</v>
      </c>
      <c r="H15" s="14">
        <v>17900</v>
      </c>
      <c r="I15" s="19">
        <f>H15/G15*100</f>
        <v>80.449438202247194</v>
      </c>
      <c r="J15" s="14">
        <v>35719</v>
      </c>
      <c r="K15" s="14">
        <f>G15-0</f>
        <v>22250</v>
      </c>
      <c r="L15" s="14">
        <v>35719</v>
      </c>
      <c r="M15" s="29">
        <v>660</v>
      </c>
      <c r="N15" s="33">
        <v>0</v>
      </c>
      <c r="O15" s="38">
        <v>15.218</v>
      </c>
      <c r="P15" s="38">
        <v>15.218</v>
      </c>
      <c r="Q15" s="14">
        <f>K15/M15</f>
        <v>33.712121212121211</v>
      </c>
      <c r="R15" s="14">
        <f>K15/O15</f>
        <v>1462.0843737679065</v>
      </c>
      <c r="S15" s="43">
        <f>K15/O15/43560</f>
        <v>3.3564838699906029E-2</v>
      </c>
      <c r="T15" s="38">
        <v>660</v>
      </c>
      <c r="U15" s="5" t="s">
        <v>46</v>
      </c>
      <c r="V15" t="s">
        <v>85</v>
      </c>
      <c r="X15" t="s">
        <v>49</v>
      </c>
      <c r="Y15">
        <v>0</v>
      </c>
      <c r="Z15">
        <v>0</v>
      </c>
      <c r="AA15" t="s">
        <v>50</v>
      </c>
      <c r="AC15" s="6" t="s">
        <v>51</v>
      </c>
      <c r="AD15" t="s">
        <v>74</v>
      </c>
    </row>
    <row r="16" spans="1:64" x14ac:dyDescent="0.25">
      <c r="A16" t="s">
        <v>84</v>
      </c>
      <c r="C16" s="24">
        <v>45327</v>
      </c>
      <c r="D16" s="14">
        <v>60000</v>
      </c>
      <c r="E16" t="s">
        <v>44</v>
      </c>
      <c r="F16" t="s">
        <v>45</v>
      </c>
      <c r="G16" s="14">
        <v>60000</v>
      </c>
      <c r="H16" s="14">
        <v>17900</v>
      </c>
      <c r="I16" s="19">
        <f>H16/G16*100</f>
        <v>29.833333333333336</v>
      </c>
      <c r="J16" s="14">
        <v>35719</v>
      </c>
      <c r="K16" s="14">
        <f>G16-0</f>
        <v>60000</v>
      </c>
      <c r="L16" s="14">
        <v>35719</v>
      </c>
      <c r="M16" s="29">
        <v>660</v>
      </c>
      <c r="N16" s="33">
        <v>0</v>
      </c>
      <c r="O16" s="38">
        <v>15.218</v>
      </c>
      <c r="P16" s="38">
        <v>15.218</v>
      </c>
      <c r="Q16" s="14">
        <f>K16/M16</f>
        <v>90.909090909090907</v>
      </c>
      <c r="R16" s="14">
        <f>K16/O16</f>
        <v>3942.6994348797475</v>
      </c>
      <c r="S16" s="43">
        <f>K16/O16/43560</f>
        <v>9.0511924584016246E-2</v>
      </c>
      <c r="T16" s="38">
        <v>660</v>
      </c>
      <c r="U16" s="5" t="s">
        <v>46</v>
      </c>
      <c r="V16" t="s">
        <v>86</v>
      </c>
      <c r="X16" t="s">
        <v>49</v>
      </c>
      <c r="Y16">
        <v>0</v>
      </c>
      <c r="Z16">
        <v>0</v>
      </c>
      <c r="AA16" t="s">
        <v>50</v>
      </c>
      <c r="AC16" s="6" t="s">
        <v>51</v>
      </c>
      <c r="AD16" t="s">
        <v>74</v>
      </c>
    </row>
    <row r="17" spans="1:30" x14ac:dyDescent="0.25">
      <c r="A17" t="s">
        <v>87</v>
      </c>
      <c r="B17" t="s">
        <v>88</v>
      </c>
      <c r="C17" s="24">
        <v>45280</v>
      </c>
      <c r="D17" s="14">
        <v>52500</v>
      </c>
      <c r="E17" t="s">
        <v>44</v>
      </c>
      <c r="F17" t="s">
        <v>45</v>
      </c>
      <c r="G17" s="14">
        <v>52500</v>
      </c>
      <c r="H17" s="14">
        <v>9000</v>
      </c>
      <c r="I17" s="19">
        <f>H17/G17*100</f>
        <v>17.142857142857142</v>
      </c>
      <c r="J17" s="14">
        <v>19500</v>
      </c>
      <c r="K17" s="14">
        <f>G17-0</f>
        <v>52500</v>
      </c>
      <c r="L17" s="14">
        <v>19500</v>
      </c>
      <c r="M17" s="29">
        <v>330</v>
      </c>
      <c r="N17" s="33">
        <v>0</v>
      </c>
      <c r="O17" s="38">
        <v>15</v>
      </c>
      <c r="P17" s="38">
        <v>15</v>
      </c>
      <c r="Q17" s="14">
        <f>K17/M17</f>
        <v>159.09090909090909</v>
      </c>
      <c r="R17" s="14">
        <f>K17/O17</f>
        <v>3500</v>
      </c>
      <c r="S17" s="43">
        <f>K17/O17/43560</f>
        <v>8.0348943985307619E-2</v>
      </c>
      <c r="T17" s="38">
        <v>330</v>
      </c>
      <c r="U17" s="5" t="s">
        <v>46</v>
      </c>
      <c r="V17" t="s">
        <v>89</v>
      </c>
      <c r="X17" t="s">
        <v>49</v>
      </c>
      <c r="Y17">
        <v>0</v>
      </c>
      <c r="Z17">
        <v>0</v>
      </c>
      <c r="AA17" t="s">
        <v>50</v>
      </c>
      <c r="AC17" s="6" t="s">
        <v>51</v>
      </c>
      <c r="AD17" t="s">
        <v>74</v>
      </c>
    </row>
    <row r="40" spans="1:44" x14ac:dyDescent="0.25">
      <c r="A40" t="s">
        <v>135</v>
      </c>
      <c r="C40" s="24">
        <v>45202</v>
      </c>
      <c r="D40" s="14">
        <v>40000</v>
      </c>
      <c r="E40" t="s">
        <v>44</v>
      </c>
      <c r="F40" t="s">
        <v>45</v>
      </c>
      <c r="G40" s="14">
        <v>40000</v>
      </c>
      <c r="H40" s="14">
        <v>9500</v>
      </c>
      <c r="I40" s="19">
        <f>H40/G40*100</f>
        <v>23.75</v>
      </c>
      <c r="J40" s="14">
        <v>19000</v>
      </c>
      <c r="K40" s="14">
        <f>G40-0</f>
        <v>40000</v>
      </c>
      <c r="L40" s="14">
        <v>19000</v>
      </c>
      <c r="M40" s="29">
        <v>660</v>
      </c>
      <c r="N40" s="33">
        <v>0</v>
      </c>
      <c r="O40" s="38">
        <v>7.5</v>
      </c>
      <c r="P40" s="38">
        <v>7.5</v>
      </c>
      <c r="Q40" s="14">
        <f>K40/M40</f>
        <v>60.606060606060609</v>
      </c>
      <c r="R40" s="14">
        <f>K40/O40</f>
        <v>5333.333333333333</v>
      </c>
      <c r="S40" s="43">
        <f>K40/O40/43560</f>
        <v>0.1224364860728497</v>
      </c>
      <c r="T40" s="38">
        <v>660</v>
      </c>
      <c r="U40" s="5" t="s">
        <v>46</v>
      </c>
      <c r="V40" t="s">
        <v>136</v>
      </c>
      <c r="X40" t="s">
        <v>49</v>
      </c>
      <c r="Y40">
        <v>0</v>
      </c>
      <c r="Z40">
        <v>0</v>
      </c>
      <c r="AA40" t="s">
        <v>50</v>
      </c>
      <c r="AC40" s="6" t="s">
        <v>51</v>
      </c>
      <c r="AD40" t="s">
        <v>74</v>
      </c>
    </row>
    <row r="41" spans="1:44" x14ac:dyDescent="0.25">
      <c r="A41" t="s">
        <v>137</v>
      </c>
      <c r="B41" t="s">
        <v>138</v>
      </c>
      <c r="C41" s="24">
        <v>45531</v>
      </c>
      <c r="D41" s="14">
        <v>79000</v>
      </c>
      <c r="E41" t="s">
        <v>44</v>
      </c>
      <c r="F41" t="s">
        <v>45</v>
      </c>
      <c r="G41" s="14">
        <v>79000</v>
      </c>
      <c r="H41" s="14">
        <v>28300</v>
      </c>
      <c r="I41" s="19">
        <f>H41/G41*100</f>
        <v>35.822784810126585</v>
      </c>
      <c r="J41" s="14">
        <v>56699</v>
      </c>
      <c r="K41" s="14">
        <f>G41-0</f>
        <v>79000</v>
      </c>
      <c r="L41" s="14">
        <v>56699</v>
      </c>
      <c r="M41" s="29">
        <v>780</v>
      </c>
      <c r="N41" s="33">
        <v>0</v>
      </c>
      <c r="O41" s="38">
        <v>25.599</v>
      </c>
      <c r="P41" s="38">
        <v>25.599</v>
      </c>
      <c r="Q41" s="14">
        <f>K41/M41</f>
        <v>101.28205128205128</v>
      </c>
      <c r="R41" s="14">
        <f>K41/O41</f>
        <v>3086.0580491425444</v>
      </c>
      <c r="S41" s="43">
        <f>K41/O41/43560</f>
        <v>7.0846144378846287E-2</v>
      </c>
      <c r="T41" s="38">
        <v>780</v>
      </c>
      <c r="U41" s="5" t="s">
        <v>58</v>
      </c>
      <c r="V41" t="s">
        <v>139</v>
      </c>
      <c r="X41" t="s">
        <v>49</v>
      </c>
      <c r="Y41">
        <v>0</v>
      </c>
      <c r="Z41">
        <v>0</v>
      </c>
      <c r="AA41" t="s">
        <v>50</v>
      </c>
      <c r="AC41" s="6" t="s">
        <v>51</v>
      </c>
      <c r="AD41" t="s">
        <v>74</v>
      </c>
    </row>
    <row r="42" spans="1:44" x14ac:dyDescent="0.25">
      <c r="A42" t="s">
        <v>140</v>
      </c>
      <c r="C42" s="24">
        <v>45502</v>
      </c>
      <c r="D42" s="14">
        <v>99900</v>
      </c>
      <c r="E42" t="s">
        <v>44</v>
      </c>
      <c r="F42" t="s">
        <v>45</v>
      </c>
      <c r="G42" s="14">
        <v>99900</v>
      </c>
      <c r="H42" s="14">
        <v>36000</v>
      </c>
      <c r="I42" s="19">
        <f>H42/G42*100</f>
        <v>36.036036036036037</v>
      </c>
      <c r="J42" s="14">
        <v>72000</v>
      </c>
      <c r="K42" s="14">
        <f>G42-0</f>
        <v>99900</v>
      </c>
      <c r="L42" s="14">
        <v>72000</v>
      </c>
      <c r="M42" s="29">
        <v>1320</v>
      </c>
      <c r="N42" s="33">
        <v>1320</v>
      </c>
      <c r="O42" s="38">
        <v>40</v>
      </c>
      <c r="P42" s="38">
        <v>40</v>
      </c>
      <c r="Q42" s="14">
        <f>K42/M42</f>
        <v>75.681818181818187</v>
      </c>
      <c r="R42" s="14">
        <f>K42/O42</f>
        <v>2497.5</v>
      </c>
      <c r="S42" s="43">
        <f>K42/O42/43560</f>
        <v>5.7334710743801656E-2</v>
      </c>
      <c r="T42" s="38">
        <v>1320</v>
      </c>
      <c r="U42" s="5" t="s">
        <v>46</v>
      </c>
      <c r="V42" t="s">
        <v>141</v>
      </c>
      <c r="X42" t="s">
        <v>49</v>
      </c>
      <c r="Y42">
        <v>0</v>
      </c>
      <c r="Z42">
        <v>0</v>
      </c>
      <c r="AA42" t="s">
        <v>50</v>
      </c>
      <c r="AC42" s="6" t="s">
        <v>51</v>
      </c>
      <c r="AD42" t="s">
        <v>74</v>
      </c>
    </row>
    <row r="43" spans="1:44" x14ac:dyDescent="0.25">
      <c r="A43" t="s">
        <v>142</v>
      </c>
      <c r="B43" t="s">
        <v>143</v>
      </c>
      <c r="C43" s="24">
        <v>45730</v>
      </c>
      <c r="D43" s="14">
        <v>162500</v>
      </c>
      <c r="E43" t="s">
        <v>44</v>
      </c>
      <c r="F43" t="s">
        <v>45</v>
      </c>
      <c r="G43" s="14">
        <v>162500</v>
      </c>
      <c r="H43" s="14">
        <v>19500</v>
      </c>
      <c r="I43" s="19">
        <f>H43/G43*100</f>
        <v>12</v>
      </c>
      <c r="J43" s="14">
        <v>38970</v>
      </c>
      <c r="K43" s="14">
        <f>G43-0</f>
        <v>162500</v>
      </c>
      <c r="L43" s="14">
        <v>38970</v>
      </c>
      <c r="M43" s="29">
        <v>976</v>
      </c>
      <c r="N43" s="33">
        <v>746.67901600000005</v>
      </c>
      <c r="O43" s="38">
        <v>16.73</v>
      </c>
      <c r="P43" s="38">
        <v>16.73</v>
      </c>
      <c r="Q43" s="14">
        <f>K43/M43</f>
        <v>166.49590163934425</v>
      </c>
      <c r="R43" s="14">
        <f>K43/O43</f>
        <v>9713.090257023312</v>
      </c>
      <c r="S43" s="43">
        <f>K43/O43/43560</f>
        <v>0.2229818699959438</v>
      </c>
      <c r="T43" s="38">
        <v>976</v>
      </c>
      <c r="U43" s="5" t="s">
        <v>46</v>
      </c>
      <c r="V43" t="s">
        <v>144</v>
      </c>
      <c r="X43" t="s">
        <v>49</v>
      </c>
      <c r="Y43">
        <v>1</v>
      </c>
      <c r="Z43">
        <v>0</v>
      </c>
      <c r="AA43" t="s">
        <v>50</v>
      </c>
      <c r="AC43" s="6" t="s">
        <v>51</v>
      </c>
      <c r="AD43" t="s">
        <v>74</v>
      </c>
    </row>
    <row r="46" spans="1:44" ht="15.75" thickBot="1" x14ac:dyDescent="0.3"/>
    <row r="47" spans="1:44" ht="15.75" thickTop="1" x14ac:dyDescent="0.25">
      <c r="A47" s="7"/>
      <c r="B47" s="7"/>
      <c r="C47" s="25" t="s">
        <v>150</v>
      </c>
      <c r="D47" s="15">
        <f>+SUM(D2:D43)</f>
        <v>529750</v>
      </c>
      <c r="E47" s="7"/>
      <c r="F47" s="7"/>
      <c r="G47" s="15">
        <f>+SUM(G2:G46)</f>
        <v>529750</v>
      </c>
      <c r="H47" s="15">
        <f>+SUM(H2:H46)</f>
        <v>141900</v>
      </c>
      <c r="I47" s="20"/>
      <c r="J47" s="15">
        <f>+SUM(J2:J46)</f>
        <v>290160</v>
      </c>
      <c r="K47" s="15">
        <f>+SUM(K2:K46)</f>
        <v>529750</v>
      </c>
      <c r="L47" s="15">
        <f>+SUM(L2:L46)</f>
        <v>288840</v>
      </c>
      <c r="M47" s="30">
        <f>+SUM(M2:M46)</f>
        <v>5600.5</v>
      </c>
      <c r="N47" s="34"/>
      <c r="O47" s="39">
        <f>+SUM(O2:O46)</f>
        <v>137.26499999999999</v>
      </c>
      <c r="P47" s="39">
        <f>+SUM(P2:P46)</f>
        <v>137.26499999999999</v>
      </c>
      <c r="Q47" s="15"/>
      <c r="R47" s="15"/>
      <c r="S47" s="44"/>
      <c r="T47" s="39"/>
      <c r="U47" s="8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</row>
    <row r="48" spans="1:44" x14ac:dyDescent="0.25">
      <c r="A48" s="9"/>
      <c r="B48" s="9"/>
      <c r="C48" s="26"/>
      <c r="D48" s="16"/>
      <c r="E48" s="9"/>
      <c r="F48" s="9"/>
      <c r="G48" s="16"/>
      <c r="H48" s="16" t="s">
        <v>151</v>
      </c>
      <c r="I48" s="21">
        <f>H47/G47*100</f>
        <v>26.786219915054271</v>
      </c>
      <c r="J48" s="16"/>
      <c r="K48" s="16"/>
      <c r="L48" s="16" t="s">
        <v>152</v>
      </c>
      <c r="M48" s="31"/>
      <c r="N48" s="35"/>
      <c r="O48" s="40" t="s">
        <v>152</v>
      </c>
      <c r="P48" s="40"/>
      <c r="Q48" s="16"/>
      <c r="R48" s="16" t="s">
        <v>152</v>
      </c>
      <c r="S48" s="45"/>
      <c r="T48" s="40"/>
      <c r="U48" s="10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</row>
    <row r="49" spans="1:62" x14ac:dyDescent="0.25">
      <c r="A49" s="11"/>
      <c r="B49" s="11"/>
      <c r="C49" s="27"/>
      <c r="D49" s="17"/>
      <c r="E49" s="11"/>
      <c r="F49" s="11"/>
      <c r="G49" s="17"/>
      <c r="H49" s="17" t="s">
        <v>153</v>
      </c>
      <c r="I49" s="22" t="e">
        <f ca="1">STDEV(I2:I87)</f>
        <v>#DIV/0!</v>
      </c>
      <c r="J49" s="17"/>
      <c r="K49" s="17"/>
      <c r="L49" s="17" t="s">
        <v>154</v>
      </c>
      <c r="M49" s="47">
        <f>K47/M47</f>
        <v>94.589768770645478</v>
      </c>
      <c r="N49" s="36"/>
      <c r="O49" s="41" t="s">
        <v>155</v>
      </c>
      <c r="P49" s="41">
        <f>K47/O47</f>
        <v>3859.3232069354899</v>
      </c>
      <c r="Q49" s="17"/>
      <c r="R49" s="17" t="s">
        <v>156</v>
      </c>
      <c r="S49" s="46">
        <f>K47/O47/43560</f>
        <v>8.8597869764359266E-2</v>
      </c>
      <c r="T49" s="41"/>
      <c r="U49" s="12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</row>
    <row r="50" spans="1:62" x14ac:dyDescent="0.25">
      <c r="A50" t="s">
        <v>157</v>
      </c>
    </row>
    <row r="53" spans="1:62" x14ac:dyDescent="0.25">
      <c r="A53" t="s">
        <v>77</v>
      </c>
      <c r="C53" s="24">
        <v>45469</v>
      </c>
      <c r="D53" s="14">
        <v>15000</v>
      </c>
      <c r="E53" t="s">
        <v>44</v>
      </c>
      <c r="F53" t="s">
        <v>45</v>
      </c>
      <c r="G53" s="14">
        <v>15000</v>
      </c>
      <c r="H53" s="14">
        <v>10000</v>
      </c>
      <c r="I53" s="19">
        <f>H53/G53*100</f>
        <v>66.666666666666657</v>
      </c>
      <c r="J53" s="14">
        <v>21000</v>
      </c>
      <c r="K53" s="14">
        <f>G53-0</f>
        <v>15000</v>
      </c>
      <c r="L53" s="14">
        <v>21000</v>
      </c>
      <c r="M53" s="29">
        <v>0</v>
      </c>
      <c r="N53" s="33">
        <v>0</v>
      </c>
      <c r="O53" s="38">
        <v>10</v>
      </c>
      <c r="P53" s="38">
        <v>10</v>
      </c>
      <c r="Q53" s="14" t="e">
        <f>K53/M53</f>
        <v>#DIV/0!</v>
      </c>
      <c r="R53" s="14">
        <f>K53/O53</f>
        <v>1500</v>
      </c>
      <c r="S53" s="43">
        <f>K53/O53/43560</f>
        <v>3.4435261707988982E-2</v>
      </c>
      <c r="T53" s="38">
        <v>0</v>
      </c>
      <c r="U53" s="5" t="s">
        <v>46</v>
      </c>
      <c r="V53" t="s">
        <v>78</v>
      </c>
      <c r="X53" t="s">
        <v>49</v>
      </c>
      <c r="Y53">
        <v>0</v>
      </c>
      <c r="Z53">
        <v>0</v>
      </c>
      <c r="AA53" t="s">
        <v>50</v>
      </c>
      <c r="AC53" s="6" t="s">
        <v>51</v>
      </c>
      <c r="AE53" s="24">
        <v>45638</v>
      </c>
      <c r="AF53" s="14">
        <v>29000</v>
      </c>
      <c r="AG53" t="s">
        <v>44</v>
      </c>
      <c r="AH53" t="s">
        <v>45</v>
      </c>
      <c r="AI53" s="14">
        <v>29000</v>
      </c>
      <c r="AJ53" s="14">
        <v>11700</v>
      </c>
      <c r="AK53" s="19">
        <f t="shared" ref="AK53:AK60" si="0">AJ53/AI53*100</f>
        <v>40.344827586206897</v>
      </c>
      <c r="AL53" s="14">
        <v>23464</v>
      </c>
      <c r="AM53" s="14">
        <f t="shared" ref="AM53:AM60" si="1">AI53-0</f>
        <v>29000</v>
      </c>
      <c r="AN53" s="14">
        <v>23464</v>
      </c>
      <c r="AO53" s="29">
        <v>0</v>
      </c>
      <c r="AP53" s="33">
        <v>0</v>
      </c>
      <c r="AQ53" s="38">
        <v>24.33</v>
      </c>
      <c r="AR53" s="38">
        <v>24.33</v>
      </c>
      <c r="AS53" s="14" t="e">
        <f t="shared" ref="AS53:AS60" si="2">AM53/AO53</f>
        <v>#DIV/0!</v>
      </c>
      <c r="AT53" s="14">
        <f t="shared" ref="AT53:AT60" si="3">AM53/AQ53</f>
        <v>1191.9441019317715</v>
      </c>
      <c r="AU53" s="43">
        <f t="shared" ref="AU53:AU60" si="4">AM53/AQ53/43560</f>
        <v>2.7363271394209628E-2</v>
      </c>
      <c r="AV53" s="38">
        <v>0</v>
      </c>
      <c r="AW53" s="5" t="s">
        <v>46</v>
      </c>
      <c r="AX53" t="s">
        <v>47</v>
      </c>
      <c r="AY53" t="s">
        <v>48</v>
      </c>
      <c r="AZ53" t="s">
        <v>49</v>
      </c>
      <c r="BA53">
        <v>1</v>
      </c>
      <c r="BB53">
        <v>1</v>
      </c>
      <c r="BC53" t="s">
        <v>50</v>
      </c>
      <c r="BE53" s="6" t="s">
        <v>51</v>
      </c>
    </row>
    <row r="54" spans="1:62" x14ac:dyDescent="0.25">
      <c r="AC54" t="s">
        <v>52</v>
      </c>
      <c r="AD54" t="s">
        <v>53</v>
      </c>
      <c r="AE54" s="24">
        <v>45261</v>
      </c>
      <c r="AF54" s="14">
        <v>19000</v>
      </c>
      <c r="AG54" t="s">
        <v>44</v>
      </c>
      <c r="AH54" t="s">
        <v>45</v>
      </c>
      <c r="AI54" s="14">
        <v>19000</v>
      </c>
      <c r="AJ54" s="14">
        <v>0</v>
      </c>
      <c r="AK54" s="19">
        <f t="shared" si="0"/>
        <v>0</v>
      </c>
      <c r="AL54" s="14">
        <v>25484</v>
      </c>
      <c r="AM54" s="14">
        <f t="shared" si="1"/>
        <v>19000</v>
      </c>
      <c r="AN54" s="14">
        <v>25484</v>
      </c>
      <c r="AO54" s="29">
        <v>0</v>
      </c>
      <c r="AP54" s="33">
        <v>0</v>
      </c>
      <c r="AQ54" s="38">
        <v>18.52</v>
      </c>
      <c r="AR54" s="38">
        <v>18.52</v>
      </c>
      <c r="AS54" s="14" t="e">
        <f t="shared" si="2"/>
        <v>#DIV/0!</v>
      </c>
      <c r="AT54" s="14">
        <f t="shared" si="3"/>
        <v>1025.9179265658747</v>
      </c>
      <c r="AU54" s="43">
        <f t="shared" si="4"/>
        <v>2.3551834861475544E-2</v>
      </c>
      <c r="AV54" s="38">
        <v>0</v>
      </c>
      <c r="AW54" s="5" t="s">
        <v>46</v>
      </c>
      <c r="AX54" t="s">
        <v>54</v>
      </c>
      <c r="AZ54" t="s">
        <v>49</v>
      </c>
      <c r="BA54">
        <v>0</v>
      </c>
      <c r="BB54">
        <v>0</v>
      </c>
      <c r="BC54" t="s">
        <v>50</v>
      </c>
      <c r="BE54" s="6" t="s">
        <v>55</v>
      </c>
    </row>
    <row r="55" spans="1:62" x14ac:dyDescent="0.25">
      <c r="AC55" t="s">
        <v>56</v>
      </c>
      <c r="AD55" t="s">
        <v>57</v>
      </c>
      <c r="AE55" s="24">
        <v>45190</v>
      </c>
      <c r="AF55" s="14">
        <v>50000</v>
      </c>
      <c r="AG55" t="s">
        <v>44</v>
      </c>
      <c r="AH55" t="s">
        <v>45</v>
      </c>
      <c r="AI55" s="14">
        <v>50000</v>
      </c>
      <c r="AJ55" s="14">
        <v>0</v>
      </c>
      <c r="AK55" s="19">
        <f t="shared" si="0"/>
        <v>0</v>
      </c>
      <c r="AL55" s="14">
        <v>20400</v>
      </c>
      <c r="AM55" s="14">
        <f t="shared" si="1"/>
        <v>50000</v>
      </c>
      <c r="AN55" s="14">
        <v>20400</v>
      </c>
      <c r="AO55" s="29">
        <v>0</v>
      </c>
      <c r="AP55" s="33">
        <v>0</v>
      </c>
      <c r="AQ55" s="38">
        <v>12</v>
      </c>
      <c r="AR55" s="38">
        <v>12</v>
      </c>
      <c r="AS55" s="14" t="e">
        <f t="shared" si="2"/>
        <v>#DIV/0!</v>
      </c>
      <c r="AT55" s="14">
        <f t="shared" si="3"/>
        <v>4166.666666666667</v>
      </c>
      <c r="AU55" s="43">
        <f t="shared" si="4"/>
        <v>9.5653504744413836E-2</v>
      </c>
      <c r="AV55" s="38">
        <v>0</v>
      </c>
      <c r="AW55" s="5" t="s">
        <v>58</v>
      </c>
      <c r="AX55" t="s">
        <v>59</v>
      </c>
      <c r="AZ55" t="s">
        <v>49</v>
      </c>
      <c r="BA55">
        <v>0</v>
      </c>
      <c r="BB55">
        <v>1</v>
      </c>
      <c r="BC55" t="s">
        <v>50</v>
      </c>
      <c r="BE55" s="6" t="s">
        <v>51</v>
      </c>
      <c r="BJ55" t="s">
        <v>25</v>
      </c>
    </row>
    <row r="56" spans="1:62" x14ac:dyDescent="0.25">
      <c r="AC56" t="s">
        <v>60</v>
      </c>
      <c r="AD56" t="s">
        <v>57</v>
      </c>
      <c r="AE56" s="24">
        <v>45483</v>
      </c>
      <c r="AF56" s="14">
        <v>40000</v>
      </c>
      <c r="AG56" t="s">
        <v>44</v>
      </c>
      <c r="AH56" t="s">
        <v>45</v>
      </c>
      <c r="AI56" s="14">
        <v>40000</v>
      </c>
      <c r="AJ56" s="14">
        <v>0</v>
      </c>
      <c r="AK56" s="19">
        <f t="shared" si="0"/>
        <v>0</v>
      </c>
      <c r="AL56" s="14">
        <v>18000</v>
      </c>
      <c r="AM56" s="14">
        <f t="shared" si="1"/>
        <v>40000</v>
      </c>
      <c r="AN56" s="14">
        <v>18000</v>
      </c>
      <c r="AO56" s="29">
        <v>0</v>
      </c>
      <c r="AP56" s="33">
        <v>0</v>
      </c>
      <c r="AQ56" s="38">
        <v>6</v>
      </c>
      <c r="AR56" s="38">
        <v>6</v>
      </c>
      <c r="AS56" s="14" t="e">
        <f t="shared" si="2"/>
        <v>#DIV/0!</v>
      </c>
      <c r="AT56" s="14">
        <f t="shared" si="3"/>
        <v>6666.666666666667</v>
      </c>
      <c r="AU56" s="43">
        <f t="shared" si="4"/>
        <v>0.15304560759106214</v>
      </c>
      <c r="AV56" s="38">
        <v>0</v>
      </c>
      <c r="AW56" s="5" t="s">
        <v>58</v>
      </c>
      <c r="AX56" t="s">
        <v>61</v>
      </c>
      <c r="AZ56" t="s">
        <v>49</v>
      </c>
      <c r="BA56">
        <v>0</v>
      </c>
      <c r="BB56">
        <v>0</v>
      </c>
      <c r="BC56" t="s">
        <v>50</v>
      </c>
      <c r="BE56" s="6" t="s">
        <v>62</v>
      </c>
    </row>
    <row r="57" spans="1:62" x14ac:dyDescent="0.25">
      <c r="AC57" t="s">
        <v>63</v>
      </c>
      <c r="AD57" t="s">
        <v>57</v>
      </c>
      <c r="AE57" s="24">
        <v>45576</v>
      </c>
      <c r="AF57" s="14">
        <v>12500</v>
      </c>
      <c r="AG57" t="s">
        <v>44</v>
      </c>
      <c r="AH57" t="s">
        <v>45</v>
      </c>
      <c r="AI57" s="14">
        <v>12500</v>
      </c>
      <c r="AJ57" s="14">
        <v>0</v>
      </c>
      <c r="AK57" s="19">
        <f t="shared" si="0"/>
        <v>0</v>
      </c>
      <c r="AL57" s="14">
        <v>10800</v>
      </c>
      <c r="AM57" s="14">
        <f t="shared" si="1"/>
        <v>12500</v>
      </c>
      <c r="AN57" s="14">
        <v>10800</v>
      </c>
      <c r="AO57" s="29">
        <v>0</v>
      </c>
      <c r="AP57" s="33">
        <v>0</v>
      </c>
      <c r="AQ57" s="38">
        <v>1.8</v>
      </c>
      <c r="AR57" s="38">
        <v>1.8</v>
      </c>
      <c r="AS57" s="14" t="e">
        <f t="shared" si="2"/>
        <v>#DIV/0!</v>
      </c>
      <c r="AT57" s="14">
        <f t="shared" si="3"/>
        <v>6944.4444444444443</v>
      </c>
      <c r="AU57" s="43">
        <f t="shared" si="4"/>
        <v>0.1594225079073564</v>
      </c>
      <c r="AV57" s="38">
        <v>0</v>
      </c>
      <c r="AW57" s="5" t="s">
        <v>58</v>
      </c>
      <c r="AX57" t="s">
        <v>64</v>
      </c>
      <c r="AZ57" t="s">
        <v>49</v>
      </c>
      <c r="BA57">
        <v>0</v>
      </c>
      <c r="BB57">
        <v>0</v>
      </c>
      <c r="BC57" t="s">
        <v>50</v>
      </c>
      <c r="BE57" s="6" t="s">
        <v>51</v>
      </c>
    </row>
    <row r="58" spans="1:62" x14ac:dyDescent="0.25">
      <c r="AC58" t="s">
        <v>65</v>
      </c>
      <c r="AE58" s="24">
        <v>45576</v>
      </c>
      <c r="AF58" s="14">
        <v>12500</v>
      </c>
      <c r="AG58" t="s">
        <v>44</v>
      </c>
      <c r="AH58" t="s">
        <v>45</v>
      </c>
      <c r="AI58" s="14">
        <v>12500</v>
      </c>
      <c r="AJ58" s="14">
        <v>0</v>
      </c>
      <c r="AK58" s="19">
        <f t="shared" si="0"/>
        <v>0</v>
      </c>
      <c r="AL58" s="14">
        <v>10800</v>
      </c>
      <c r="AM58" s="14">
        <f t="shared" si="1"/>
        <v>12500</v>
      </c>
      <c r="AN58" s="14">
        <v>10800</v>
      </c>
      <c r="AO58" s="29">
        <v>0</v>
      </c>
      <c r="AP58" s="33">
        <v>0</v>
      </c>
      <c r="AQ58" s="38">
        <v>1.8</v>
      </c>
      <c r="AR58" s="38">
        <v>1.8</v>
      </c>
      <c r="AS58" s="14" t="e">
        <f t="shared" si="2"/>
        <v>#DIV/0!</v>
      </c>
      <c r="AT58" s="14">
        <f t="shared" si="3"/>
        <v>6944.4444444444443</v>
      </c>
      <c r="AU58" s="43">
        <f t="shared" si="4"/>
        <v>0.1594225079073564</v>
      </c>
      <c r="AV58" s="38">
        <v>0</v>
      </c>
      <c r="AW58" s="5" t="s">
        <v>66</v>
      </c>
      <c r="AX58" t="s">
        <v>67</v>
      </c>
      <c r="AZ58" t="s">
        <v>49</v>
      </c>
      <c r="BA58">
        <v>0</v>
      </c>
      <c r="BB58">
        <v>0</v>
      </c>
      <c r="BC58" t="s">
        <v>50</v>
      </c>
      <c r="BE58" s="6" t="s">
        <v>51</v>
      </c>
    </row>
    <row r="59" spans="1:62" x14ac:dyDescent="0.25">
      <c r="AC59" t="s">
        <v>68</v>
      </c>
      <c r="AE59" s="24">
        <v>45576</v>
      </c>
      <c r="AF59" s="14">
        <v>25000</v>
      </c>
      <c r="AG59" t="s">
        <v>44</v>
      </c>
      <c r="AH59" t="s">
        <v>45</v>
      </c>
      <c r="AI59" s="14">
        <v>25000</v>
      </c>
      <c r="AJ59" s="14">
        <v>0</v>
      </c>
      <c r="AK59" s="19">
        <f t="shared" si="0"/>
        <v>0</v>
      </c>
      <c r="AL59" s="14">
        <v>14400</v>
      </c>
      <c r="AM59" s="14">
        <f t="shared" si="1"/>
        <v>25000</v>
      </c>
      <c r="AN59" s="14">
        <v>14400</v>
      </c>
      <c r="AO59" s="29">
        <v>0</v>
      </c>
      <c r="AP59" s="33">
        <v>0</v>
      </c>
      <c r="AQ59" s="38">
        <v>3.6</v>
      </c>
      <c r="AR59" s="38">
        <v>3.6</v>
      </c>
      <c r="AS59" s="14" t="e">
        <f t="shared" si="2"/>
        <v>#DIV/0!</v>
      </c>
      <c r="AT59" s="14">
        <f t="shared" si="3"/>
        <v>6944.4444444444443</v>
      </c>
      <c r="AU59" s="43">
        <f t="shared" si="4"/>
        <v>0.1594225079073564</v>
      </c>
      <c r="AV59" s="38">
        <v>0</v>
      </c>
      <c r="AW59" s="5" t="s">
        <v>66</v>
      </c>
      <c r="AX59" t="s">
        <v>69</v>
      </c>
      <c r="AZ59" t="s">
        <v>49</v>
      </c>
      <c r="BA59">
        <v>0</v>
      </c>
      <c r="BB59">
        <v>0</v>
      </c>
      <c r="BC59" t="s">
        <v>50</v>
      </c>
      <c r="BE59" s="6" t="s">
        <v>51</v>
      </c>
    </row>
    <row r="60" spans="1:62" x14ac:dyDescent="0.25">
      <c r="AC60" t="s">
        <v>70</v>
      </c>
      <c r="AE60" s="24">
        <v>45187</v>
      </c>
      <c r="AF60" s="14">
        <v>6500</v>
      </c>
      <c r="AG60" t="s">
        <v>44</v>
      </c>
      <c r="AH60" t="s">
        <v>45</v>
      </c>
      <c r="AI60" s="14">
        <v>6500</v>
      </c>
      <c r="AJ60" s="14">
        <v>3600</v>
      </c>
      <c r="AK60" s="19">
        <f t="shared" si="0"/>
        <v>55.384615384615387</v>
      </c>
      <c r="AL60" s="14">
        <v>6157</v>
      </c>
      <c r="AM60" s="14">
        <f t="shared" si="1"/>
        <v>6500</v>
      </c>
      <c r="AN60" s="14">
        <v>6157</v>
      </c>
      <c r="AO60" s="29">
        <v>0</v>
      </c>
      <c r="AP60" s="33">
        <v>0</v>
      </c>
      <c r="AQ60" s="38">
        <v>3.27</v>
      </c>
      <c r="AR60" s="38">
        <v>0.99299999999999999</v>
      </c>
      <c r="AS60" s="14" t="e">
        <f t="shared" si="2"/>
        <v>#DIV/0!</v>
      </c>
      <c r="AT60" s="14">
        <f t="shared" si="3"/>
        <v>1987.7675840978593</v>
      </c>
      <c r="AU60" s="43">
        <f t="shared" si="4"/>
        <v>4.5632864648711184E-2</v>
      </c>
      <c r="AV60" s="38">
        <v>0</v>
      </c>
      <c r="AW60" s="5" t="s">
        <v>46</v>
      </c>
      <c r="AX60" t="s">
        <v>71</v>
      </c>
      <c r="AZ60" t="s">
        <v>49</v>
      </c>
      <c r="BA60">
        <v>0</v>
      </c>
      <c r="BB60">
        <v>0</v>
      </c>
      <c r="BC60" t="s">
        <v>50</v>
      </c>
      <c r="BE60" s="6" t="s">
        <v>51</v>
      </c>
    </row>
    <row r="61" spans="1:62" x14ac:dyDescent="0.25">
      <c r="X61" t="s">
        <v>79</v>
      </c>
      <c r="Z61" s="24">
        <v>45268</v>
      </c>
      <c r="AA61" s="14">
        <v>55000</v>
      </c>
      <c r="AB61" t="s">
        <v>44</v>
      </c>
      <c r="AC61" t="s">
        <v>45</v>
      </c>
      <c r="AD61" s="14">
        <v>55000</v>
      </c>
      <c r="AE61" s="14">
        <v>16000</v>
      </c>
      <c r="AF61" s="19">
        <f>AE61/AD61*100</f>
        <v>29.09090909090909</v>
      </c>
      <c r="AG61" s="14">
        <v>31935</v>
      </c>
      <c r="AH61" s="14">
        <f>AD61-0</f>
        <v>55000</v>
      </c>
      <c r="AI61" s="14">
        <v>31935</v>
      </c>
      <c r="AJ61" s="29">
        <v>330</v>
      </c>
      <c r="AK61" s="33">
        <v>0</v>
      </c>
      <c r="AL61" s="38">
        <v>5.29</v>
      </c>
      <c r="AM61" s="38">
        <v>5.29</v>
      </c>
      <c r="AN61" s="14">
        <f>AH61/AJ61</f>
        <v>166.66666666666666</v>
      </c>
      <c r="AO61" s="14">
        <f>AH61/AL61</f>
        <v>10396.975425330813</v>
      </c>
      <c r="AP61" s="43">
        <f>AH61/AL61/43560</f>
        <v>0.2386817131618644</v>
      </c>
      <c r="AQ61" s="38">
        <v>330</v>
      </c>
      <c r="AR61" s="5" t="s">
        <v>46</v>
      </c>
      <c r="AS61" t="s">
        <v>80</v>
      </c>
      <c r="AU61" t="s">
        <v>49</v>
      </c>
      <c r="AV61">
        <v>0</v>
      </c>
      <c r="AW61">
        <v>0</v>
      </c>
      <c r="AX61" t="s">
        <v>50</v>
      </c>
      <c r="AZ61" s="6" t="s">
        <v>51</v>
      </c>
      <c r="BA61" t="s">
        <v>81</v>
      </c>
    </row>
    <row r="62" spans="1:62" x14ac:dyDescent="0.25">
      <c r="X62" t="s">
        <v>82</v>
      </c>
      <c r="Z62" s="24">
        <v>45425</v>
      </c>
      <c r="AA62" s="14">
        <v>28000</v>
      </c>
      <c r="AB62" t="s">
        <v>44</v>
      </c>
      <c r="AC62" t="s">
        <v>45</v>
      </c>
      <c r="AD62" s="14">
        <v>28000</v>
      </c>
      <c r="AE62" s="14">
        <v>7300</v>
      </c>
      <c r="AF62" s="19">
        <f>AE62/AD62*100</f>
        <v>26.071428571428573</v>
      </c>
      <c r="AG62" s="14">
        <v>16680</v>
      </c>
      <c r="AH62" s="14">
        <f>AD62-0</f>
        <v>28000</v>
      </c>
      <c r="AI62" s="14">
        <v>16680</v>
      </c>
      <c r="AJ62" s="29">
        <v>0</v>
      </c>
      <c r="AK62" s="33">
        <v>0</v>
      </c>
      <c r="AL62" s="38">
        <v>5.56</v>
      </c>
      <c r="AM62" s="38">
        <v>5.56</v>
      </c>
      <c r="AN62" s="14" t="e">
        <f>AH62/AJ62</f>
        <v>#DIV/0!</v>
      </c>
      <c r="AO62" s="14">
        <f>AH62/AL62</f>
        <v>5035.9712230215828</v>
      </c>
      <c r="AP62" s="43">
        <f>AH62/AL62/43560</f>
        <v>0.11560999134576637</v>
      </c>
      <c r="AQ62" s="38">
        <v>0</v>
      </c>
      <c r="AR62" s="5" t="s">
        <v>58</v>
      </c>
      <c r="AS62" t="s">
        <v>83</v>
      </c>
      <c r="AU62" t="s">
        <v>49</v>
      </c>
      <c r="AV62">
        <v>0</v>
      </c>
      <c r="AW62">
        <v>0</v>
      </c>
      <c r="AX62" t="s">
        <v>50</v>
      </c>
      <c r="AZ62" s="6" t="s">
        <v>51</v>
      </c>
    </row>
    <row r="63" spans="1:62" x14ac:dyDescent="0.25">
      <c r="A63" t="s">
        <v>90</v>
      </c>
      <c r="C63" s="24">
        <v>45141</v>
      </c>
      <c r="D63" s="14">
        <v>51000</v>
      </c>
      <c r="E63" t="s">
        <v>44</v>
      </c>
      <c r="F63" t="s">
        <v>45</v>
      </c>
      <c r="G63" s="14">
        <v>51000</v>
      </c>
      <c r="H63" s="14">
        <v>9400</v>
      </c>
      <c r="I63" s="19">
        <f t="shared" ref="I63:I87" si="5">H63/G63*100</f>
        <v>18.43137254901961</v>
      </c>
      <c r="J63" s="14">
        <v>20849</v>
      </c>
      <c r="K63" s="14">
        <f t="shared" ref="K63:K87" si="6">G63-0</f>
        <v>51000</v>
      </c>
      <c r="L63" s="14">
        <v>20849</v>
      </c>
      <c r="M63" s="29">
        <v>0</v>
      </c>
      <c r="N63" s="33">
        <v>0</v>
      </c>
      <c r="O63" s="38">
        <v>10.504</v>
      </c>
      <c r="P63" s="38">
        <v>10.504</v>
      </c>
      <c r="Q63" s="14" t="e">
        <f t="shared" ref="Q63:Q87" si="7">K63/M63</f>
        <v>#DIV/0!</v>
      </c>
      <c r="R63" s="14">
        <f t="shared" ref="R63:R87" si="8">K63/O63</f>
        <v>4855.2932216298559</v>
      </c>
      <c r="S63" s="43">
        <f t="shared" ref="S63:S87" si="9">K63/O63/43560</f>
        <v>0.11146219517056602</v>
      </c>
      <c r="T63" s="38">
        <v>0</v>
      </c>
      <c r="U63" s="5" t="s">
        <v>46</v>
      </c>
      <c r="V63" t="s">
        <v>91</v>
      </c>
      <c r="X63" t="s">
        <v>49</v>
      </c>
      <c r="Y63">
        <v>0</v>
      </c>
      <c r="Z63">
        <v>0</v>
      </c>
      <c r="AA63" t="s">
        <v>50</v>
      </c>
      <c r="AC63" s="6" t="s">
        <v>51</v>
      </c>
    </row>
    <row r="64" spans="1:62" x14ac:dyDescent="0.25">
      <c r="A64" t="s">
        <v>92</v>
      </c>
      <c r="C64" s="24">
        <v>45399</v>
      </c>
      <c r="D64" s="14">
        <v>10000</v>
      </c>
      <c r="E64" t="s">
        <v>44</v>
      </c>
      <c r="F64" t="s">
        <v>45</v>
      </c>
      <c r="G64" s="14">
        <v>10000</v>
      </c>
      <c r="H64" s="14">
        <v>10000</v>
      </c>
      <c r="I64" s="19">
        <f t="shared" si="5"/>
        <v>100</v>
      </c>
      <c r="J64" s="14">
        <v>21000</v>
      </c>
      <c r="K64" s="14">
        <f t="shared" si="6"/>
        <v>10000</v>
      </c>
      <c r="L64" s="14">
        <v>21000</v>
      </c>
      <c r="M64" s="29">
        <v>0</v>
      </c>
      <c r="N64" s="33">
        <v>0</v>
      </c>
      <c r="O64" s="38">
        <v>10</v>
      </c>
      <c r="P64" s="38">
        <v>10</v>
      </c>
      <c r="Q64" s="14" t="e">
        <f t="shared" si="7"/>
        <v>#DIV/0!</v>
      </c>
      <c r="R64" s="14">
        <f t="shared" si="8"/>
        <v>1000</v>
      </c>
      <c r="S64" s="43">
        <f t="shared" si="9"/>
        <v>2.2956841138659319E-2</v>
      </c>
      <c r="T64" s="38">
        <v>0</v>
      </c>
      <c r="U64" s="5" t="s">
        <v>46</v>
      </c>
      <c r="V64" t="s">
        <v>93</v>
      </c>
      <c r="X64" t="s">
        <v>49</v>
      </c>
      <c r="Y64">
        <v>0</v>
      </c>
      <c r="Z64">
        <v>0</v>
      </c>
      <c r="AA64" t="s">
        <v>50</v>
      </c>
      <c r="AC64" s="6" t="s">
        <v>51</v>
      </c>
    </row>
    <row r="65" spans="1:29" x14ac:dyDescent="0.25">
      <c r="A65" t="s">
        <v>92</v>
      </c>
      <c r="C65" s="24">
        <v>45495</v>
      </c>
      <c r="D65" s="14">
        <v>29900</v>
      </c>
      <c r="E65" t="s">
        <v>44</v>
      </c>
      <c r="F65" t="s">
        <v>45</v>
      </c>
      <c r="G65" s="14">
        <v>29900</v>
      </c>
      <c r="H65" s="14">
        <v>10000</v>
      </c>
      <c r="I65" s="19">
        <f t="shared" si="5"/>
        <v>33.444816053511708</v>
      </c>
      <c r="J65" s="14">
        <v>21000</v>
      </c>
      <c r="K65" s="14">
        <f t="shared" si="6"/>
        <v>29900</v>
      </c>
      <c r="L65" s="14">
        <v>21000</v>
      </c>
      <c r="M65" s="29">
        <v>0</v>
      </c>
      <c r="N65" s="33">
        <v>0</v>
      </c>
      <c r="O65" s="38">
        <v>10</v>
      </c>
      <c r="P65" s="38">
        <v>10</v>
      </c>
      <c r="Q65" s="14" t="e">
        <f t="shared" si="7"/>
        <v>#DIV/0!</v>
      </c>
      <c r="R65" s="14">
        <f t="shared" si="8"/>
        <v>2990</v>
      </c>
      <c r="S65" s="43">
        <f t="shared" si="9"/>
        <v>6.8640955004591372E-2</v>
      </c>
      <c r="T65" s="38">
        <v>0</v>
      </c>
      <c r="U65" s="5" t="s">
        <v>46</v>
      </c>
      <c r="V65" t="s">
        <v>94</v>
      </c>
      <c r="X65" t="s">
        <v>49</v>
      </c>
      <c r="Y65">
        <v>0</v>
      </c>
      <c r="Z65">
        <v>0</v>
      </c>
      <c r="AA65" t="s">
        <v>50</v>
      </c>
      <c r="AC65" s="6" t="s">
        <v>51</v>
      </c>
    </row>
    <row r="66" spans="1:29" x14ac:dyDescent="0.25">
      <c r="A66" t="s">
        <v>95</v>
      </c>
      <c r="C66" s="24">
        <v>45352</v>
      </c>
      <c r="D66" s="14">
        <v>22000</v>
      </c>
      <c r="E66" t="s">
        <v>44</v>
      </c>
      <c r="F66" t="s">
        <v>45</v>
      </c>
      <c r="G66" s="14">
        <v>22000</v>
      </c>
      <c r="H66" s="14">
        <v>10000</v>
      </c>
      <c r="I66" s="19">
        <f t="shared" si="5"/>
        <v>45.454545454545453</v>
      </c>
      <c r="J66" s="14">
        <v>28000</v>
      </c>
      <c r="K66" s="14">
        <f t="shared" si="6"/>
        <v>22000</v>
      </c>
      <c r="L66" s="14">
        <v>28000</v>
      </c>
      <c r="M66" s="29">
        <v>0</v>
      </c>
      <c r="N66" s="33">
        <v>0</v>
      </c>
      <c r="O66" s="38">
        <v>20</v>
      </c>
      <c r="P66" s="38">
        <v>20</v>
      </c>
      <c r="Q66" s="14" t="e">
        <f t="shared" si="7"/>
        <v>#DIV/0!</v>
      </c>
      <c r="R66" s="14">
        <f t="shared" si="8"/>
        <v>1100</v>
      </c>
      <c r="S66" s="43">
        <f t="shared" si="9"/>
        <v>2.5252525252525252E-2</v>
      </c>
      <c r="T66" s="38">
        <v>0</v>
      </c>
      <c r="U66" s="5" t="s">
        <v>46</v>
      </c>
      <c r="V66" t="s">
        <v>96</v>
      </c>
      <c r="X66" t="s">
        <v>49</v>
      </c>
      <c r="Y66">
        <v>0</v>
      </c>
      <c r="Z66">
        <v>0</v>
      </c>
      <c r="AA66" t="s">
        <v>50</v>
      </c>
      <c r="AC66" s="6" t="s">
        <v>51</v>
      </c>
    </row>
    <row r="67" spans="1:29" x14ac:dyDescent="0.25">
      <c r="A67" t="s">
        <v>97</v>
      </c>
      <c r="B67" t="s">
        <v>98</v>
      </c>
      <c r="C67" s="24">
        <v>45503</v>
      </c>
      <c r="D67" s="14">
        <v>12000</v>
      </c>
      <c r="E67" t="s">
        <v>44</v>
      </c>
      <c r="F67" t="s">
        <v>45</v>
      </c>
      <c r="G67" s="14">
        <v>12000</v>
      </c>
      <c r="H67" s="14">
        <v>10000</v>
      </c>
      <c r="I67" s="19">
        <f t="shared" si="5"/>
        <v>83.333333333333343</v>
      </c>
      <c r="J67" s="14">
        <v>21000</v>
      </c>
      <c r="K67" s="14">
        <f t="shared" si="6"/>
        <v>12000</v>
      </c>
      <c r="L67" s="14">
        <v>21000</v>
      </c>
      <c r="M67" s="29">
        <v>0</v>
      </c>
      <c r="N67" s="33">
        <v>0</v>
      </c>
      <c r="O67" s="38">
        <v>10</v>
      </c>
      <c r="P67" s="38">
        <v>10</v>
      </c>
      <c r="Q67" s="14" t="e">
        <f t="shared" si="7"/>
        <v>#DIV/0!</v>
      </c>
      <c r="R67" s="14">
        <f t="shared" si="8"/>
        <v>1200</v>
      </c>
      <c r="S67" s="43">
        <f t="shared" si="9"/>
        <v>2.7548209366391185E-2</v>
      </c>
      <c r="T67" s="38">
        <v>0</v>
      </c>
      <c r="U67" s="5" t="s">
        <v>46</v>
      </c>
      <c r="V67" t="s">
        <v>99</v>
      </c>
      <c r="X67" t="s">
        <v>49</v>
      </c>
      <c r="Y67">
        <v>0</v>
      </c>
      <c r="Z67">
        <v>0</v>
      </c>
      <c r="AA67" t="s">
        <v>50</v>
      </c>
      <c r="AC67" s="6" t="s">
        <v>51</v>
      </c>
    </row>
    <row r="68" spans="1:29" x14ac:dyDescent="0.25">
      <c r="A68" t="s">
        <v>97</v>
      </c>
      <c r="B68" t="s">
        <v>98</v>
      </c>
      <c r="C68" s="24">
        <v>45566</v>
      </c>
      <c r="D68" s="14">
        <v>25900</v>
      </c>
      <c r="E68" t="s">
        <v>44</v>
      </c>
      <c r="F68" t="s">
        <v>45</v>
      </c>
      <c r="G68" s="14">
        <v>25900</v>
      </c>
      <c r="H68" s="14">
        <v>10000</v>
      </c>
      <c r="I68" s="19">
        <f t="shared" si="5"/>
        <v>38.610038610038607</v>
      </c>
      <c r="J68" s="14">
        <v>21000</v>
      </c>
      <c r="K68" s="14">
        <f t="shared" si="6"/>
        <v>25900</v>
      </c>
      <c r="L68" s="14">
        <v>21000</v>
      </c>
      <c r="M68" s="29">
        <v>0</v>
      </c>
      <c r="N68" s="33">
        <v>0</v>
      </c>
      <c r="O68" s="38">
        <v>10</v>
      </c>
      <c r="P68" s="38">
        <v>10</v>
      </c>
      <c r="Q68" s="14" t="e">
        <f t="shared" si="7"/>
        <v>#DIV/0!</v>
      </c>
      <c r="R68" s="14">
        <f t="shared" si="8"/>
        <v>2590</v>
      </c>
      <c r="S68" s="43">
        <f t="shared" si="9"/>
        <v>5.9458218549127639E-2</v>
      </c>
      <c r="T68" s="38">
        <v>0</v>
      </c>
      <c r="U68" s="5" t="s">
        <v>46</v>
      </c>
      <c r="V68" t="s">
        <v>100</v>
      </c>
      <c r="X68" t="s">
        <v>49</v>
      </c>
      <c r="Y68">
        <v>0</v>
      </c>
      <c r="Z68">
        <v>0</v>
      </c>
      <c r="AA68" t="s">
        <v>50</v>
      </c>
      <c r="AC68" s="6" t="s">
        <v>51</v>
      </c>
    </row>
    <row r="69" spans="1:29" x14ac:dyDescent="0.25">
      <c r="A69" t="s">
        <v>101</v>
      </c>
      <c r="C69" s="24">
        <v>45071</v>
      </c>
      <c r="D69" s="14">
        <v>18000</v>
      </c>
      <c r="E69" t="s">
        <v>44</v>
      </c>
      <c r="F69" t="s">
        <v>45</v>
      </c>
      <c r="G69" s="14">
        <v>18000</v>
      </c>
      <c r="H69" s="14">
        <v>9100</v>
      </c>
      <c r="I69" s="19">
        <f t="shared" si="5"/>
        <v>50.555555555555557</v>
      </c>
      <c r="J69" s="14">
        <v>19749</v>
      </c>
      <c r="K69" s="14">
        <f t="shared" si="6"/>
        <v>18000</v>
      </c>
      <c r="L69" s="14">
        <v>19749</v>
      </c>
      <c r="M69" s="29">
        <v>0</v>
      </c>
      <c r="N69" s="33">
        <v>0</v>
      </c>
      <c r="O69" s="38">
        <v>14.17</v>
      </c>
      <c r="P69" s="38">
        <v>14.17</v>
      </c>
      <c r="Q69" s="14" t="e">
        <f t="shared" si="7"/>
        <v>#DIV/0!</v>
      </c>
      <c r="R69" s="14">
        <f t="shared" si="8"/>
        <v>1270.2893436838392</v>
      </c>
      <c r="S69" s="43">
        <f t="shared" si="9"/>
        <v>2.9161830663081707E-2</v>
      </c>
      <c r="T69" s="38">
        <v>0</v>
      </c>
      <c r="U69" s="5" t="s">
        <v>46</v>
      </c>
      <c r="V69" t="s">
        <v>102</v>
      </c>
      <c r="X69" t="s">
        <v>49</v>
      </c>
      <c r="Y69">
        <v>0</v>
      </c>
      <c r="Z69">
        <v>1</v>
      </c>
      <c r="AA69" t="s">
        <v>50</v>
      </c>
      <c r="AC69" s="6" t="s">
        <v>51</v>
      </c>
    </row>
    <row r="70" spans="1:29" x14ac:dyDescent="0.25">
      <c r="A70" t="s">
        <v>103</v>
      </c>
      <c r="C70" s="24">
        <v>45166</v>
      </c>
      <c r="D70" s="14">
        <v>25000</v>
      </c>
      <c r="E70" t="s">
        <v>44</v>
      </c>
      <c r="F70" t="s">
        <v>45</v>
      </c>
      <c r="G70" s="14">
        <v>25000</v>
      </c>
      <c r="H70" s="14">
        <v>9500</v>
      </c>
      <c r="I70" s="19">
        <f t="shared" si="5"/>
        <v>38</v>
      </c>
      <c r="J70" s="14">
        <v>21000</v>
      </c>
      <c r="K70" s="14">
        <f t="shared" si="6"/>
        <v>25000</v>
      </c>
      <c r="L70" s="14">
        <v>21000</v>
      </c>
      <c r="M70" s="29">
        <v>0</v>
      </c>
      <c r="N70" s="33">
        <v>0</v>
      </c>
      <c r="O70" s="38">
        <v>10</v>
      </c>
      <c r="P70" s="38">
        <v>10</v>
      </c>
      <c r="Q70" s="14" t="e">
        <f t="shared" si="7"/>
        <v>#DIV/0!</v>
      </c>
      <c r="R70" s="14">
        <f t="shared" si="8"/>
        <v>2500</v>
      </c>
      <c r="S70" s="43">
        <f t="shared" si="9"/>
        <v>5.73921028466483E-2</v>
      </c>
      <c r="T70" s="38">
        <v>0</v>
      </c>
      <c r="U70" s="5" t="s">
        <v>46</v>
      </c>
      <c r="V70" t="s">
        <v>104</v>
      </c>
      <c r="X70" t="s">
        <v>49</v>
      </c>
      <c r="Y70">
        <v>0</v>
      </c>
      <c r="Z70">
        <v>0</v>
      </c>
      <c r="AA70" t="s">
        <v>50</v>
      </c>
      <c r="AC70" s="6" t="s">
        <v>51</v>
      </c>
    </row>
    <row r="71" spans="1:29" x14ac:dyDescent="0.25">
      <c r="A71" t="s">
        <v>105</v>
      </c>
      <c r="B71" t="s">
        <v>106</v>
      </c>
      <c r="C71" s="24">
        <v>45341</v>
      </c>
      <c r="D71" s="14">
        <v>30000</v>
      </c>
      <c r="E71" t="s">
        <v>107</v>
      </c>
      <c r="F71" t="s">
        <v>45</v>
      </c>
      <c r="G71" s="14">
        <v>30000</v>
      </c>
      <c r="H71" s="14">
        <v>9500</v>
      </c>
      <c r="I71" s="19">
        <f t="shared" si="5"/>
        <v>31.666666666666664</v>
      </c>
      <c r="J71" s="14">
        <v>21000</v>
      </c>
      <c r="K71" s="14">
        <f t="shared" si="6"/>
        <v>30000</v>
      </c>
      <c r="L71" s="14">
        <v>21000</v>
      </c>
      <c r="M71" s="29">
        <v>0</v>
      </c>
      <c r="N71" s="33">
        <v>0</v>
      </c>
      <c r="O71" s="38">
        <v>10</v>
      </c>
      <c r="P71" s="38">
        <v>10</v>
      </c>
      <c r="Q71" s="14" t="e">
        <f t="shared" si="7"/>
        <v>#DIV/0!</v>
      </c>
      <c r="R71" s="14">
        <f t="shared" si="8"/>
        <v>3000</v>
      </c>
      <c r="S71" s="43">
        <f t="shared" si="9"/>
        <v>6.8870523415977963E-2</v>
      </c>
      <c r="T71" s="38">
        <v>0</v>
      </c>
      <c r="U71" s="5" t="s">
        <v>46</v>
      </c>
      <c r="V71" t="s">
        <v>108</v>
      </c>
      <c r="X71" t="s">
        <v>49</v>
      </c>
      <c r="Y71">
        <v>0</v>
      </c>
      <c r="Z71">
        <v>0</v>
      </c>
      <c r="AA71" t="s">
        <v>50</v>
      </c>
      <c r="AC71" s="6" t="s">
        <v>51</v>
      </c>
    </row>
    <row r="72" spans="1:29" x14ac:dyDescent="0.25">
      <c r="A72" t="s">
        <v>109</v>
      </c>
      <c r="C72" s="24">
        <v>45600</v>
      </c>
      <c r="D72" s="14">
        <v>22000</v>
      </c>
      <c r="E72" t="s">
        <v>44</v>
      </c>
      <c r="F72" t="s">
        <v>45</v>
      </c>
      <c r="G72" s="14">
        <v>22000</v>
      </c>
      <c r="H72" s="14">
        <v>10000</v>
      </c>
      <c r="I72" s="19">
        <f t="shared" si="5"/>
        <v>45.454545454545453</v>
      </c>
      <c r="J72" s="14">
        <v>28000</v>
      </c>
      <c r="K72" s="14">
        <f t="shared" si="6"/>
        <v>22000</v>
      </c>
      <c r="L72" s="14">
        <v>28000</v>
      </c>
      <c r="M72" s="29">
        <v>0</v>
      </c>
      <c r="N72" s="33">
        <v>0</v>
      </c>
      <c r="O72" s="38">
        <v>20</v>
      </c>
      <c r="P72" s="38">
        <v>20</v>
      </c>
      <c r="Q72" s="14" t="e">
        <f t="shared" si="7"/>
        <v>#DIV/0!</v>
      </c>
      <c r="R72" s="14">
        <f t="shared" si="8"/>
        <v>1100</v>
      </c>
      <c r="S72" s="43">
        <f t="shared" si="9"/>
        <v>2.5252525252525252E-2</v>
      </c>
      <c r="T72" s="38">
        <v>0</v>
      </c>
      <c r="U72" s="5" t="s">
        <v>46</v>
      </c>
      <c r="V72" t="s">
        <v>110</v>
      </c>
      <c r="X72" t="s">
        <v>49</v>
      </c>
      <c r="Y72">
        <v>0</v>
      </c>
      <c r="Z72">
        <v>0</v>
      </c>
      <c r="AA72" t="s">
        <v>50</v>
      </c>
      <c r="AC72" s="6" t="s">
        <v>51</v>
      </c>
    </row>
    <row r="73" spans="1:29" x14ac:dyDescent="0.25">
      <c r="A73" t="s">
        <v>111</v>
      </c>
      <c r="C73" s="24">
        <v>45240</v>
      </c>
      <c r="D73" s="14">
        <v>35001</v>
      </c>
      <c r="E73" t="s">
        <v>44</v>
      </c>
      <c r="F73" t="s">
        <v>45</v>
      </c>
      <c r="G73" s="14">
        <v>35001</v>
      </c>
      <c r="H73" s="14">
        <v>10000</v>
      </c>
      <c r="I73" s="19">
        <f t="shared" si="5"/>
        <v>28.570612268220906</v>
      </c>
      <c r="J73" s="14">
        <v>28000</v>
      </c>
      <c r="K73" s="14">
        <f t="shared" si="6"/>
        <v>35001</v>
      </c>
      <c r="L73" s="14">
        <v>28000</v>
      </c>
      <c r="M73" s="29">
        <v>0</v>
      </c>
      <c r="N73" s="33">
        <v>0</v>
      </c>
      <c r="O73" s="38">
        <v>20</v>
      </c>
      <c r="P73" s="38">
        <v>20</v>
      </c>
      <c r="Q73" s="14" t="e">
        <f t="shared" si="7"/>
        <v>#DIV/0!</v>
      </c>
      <c r="R73" s="14">
        <f t="shared" si="8"/>
        <v>1750.05</v>
      </c>
      <c r="S73" s="43">
        <f t="shared" si="9"/>
        <v>4.0175619834710741E-2</v>
      </c>
      <c r="T73" s="38">
        <v>0</v>
      </c>
      <c r="U73" s="5" t="s">
        <v>46</v>
      </c>
      <c r="V73" t="s">
        <v>112</v>
      </c>
      <c r="X73" t="s">
        <v>49</v>
      </c>
      <c r="Y73">
        <v>0</v>
      </c>
      <c r="Z73">
        <v>0</v>
      </c>
      <c r="AA73" t="s">
        <v>50</v>
      </c>
      <c r="AC73" s="6" t="s">
        <v>51</v>
      </c>
    </row>
    <row r="74" spans="1:29" x14ac:dyDescent="0.25">
      <c r="A74" t="s">
        <v>113</v>
      </c>
      <c r="C74" s="24">
        <v>45296</v>
      </c>
      <c r="D74" s="14">
        <v>20000</v>
      </c>
      <c r="E74" t="s">
        <v>44</v>
      </c>
      <c r="F74" t="s">
        <v>45</v>
      </c>
      <c r="G74" s="14">
        <v>20000</v>
      </c>
      <c r="H74" s="14">
        <v>14300</v>
      </c>
      <c r="I74" s="19">
        <f t="shared" si="5"/>
        <v>71.5</v>
      </c>
      <c r="J74" s="14">
        <v>28500</v>
      </c>
      <c r="K74" s="14">
        <f t="shared" si="6"/>
        <v>20000</v>
      </c>
      <c r="L74" s="14">
        <v>28500</v>
      </c>
      <c r="M74" s="29">
        <v>0</v>
      </c>
      <c r="N74" s="33">
        <v>0</v>
      </c>
      <c r="O74" s="38">
        <v>19</v>
      </c>
      <c r="P74" s="38">
        <v>19</v>
      </c>
      <c r="Q74" s="14" t="e">
        <f t="shared" si="7"/>
        <v>#DIV/0!</v>
      </c>
      <c r="R74" s="14">
        <f t="shared" si="8"/>
        <v>1052.6315789473683</v>
      </c>
      <c r="S74" s="43">
        <f t="shared" si="9"/>
        <v>2.4165095935430862E-2</v>
      </c>
      <c r="T74" s="38">
        <v>0</v>
      </c>
      <c r="U74" s="5" t="s">
        <v>46</v>
      </c>
      <c r="V74" t="s">
        <v>114</v>
      </c>
      <c r="X74" t="s">
        <v>49</v>
      </c>
      <c r="Y74">
        <v>0</v>
      </c>
      <c r="Z74">
        <v>1</v>
      </c>
      <c r="AA74" t="s">
        <v>50</v>
      </c>
      <c r="AC74" s="6" t="s">
        <v>51</v>
      </c>
    </row>
    <row r="75" spans="1:29" x14ac:dyDescent="0.25">
      <c r="A75" t="s">
        <v>115</v>
      </c>
      <c r="B75" t="s">
        <v>116</v>
      </c>
      <c r="C75" s="24">
        <v>45475</v>
      </c>
      <c r="D75" s="14">
        <v>35000</v>
      </c>
      <c r="E75" t="s">
        <v>44</v>
      </c>
      <c r="F75" t="s">
        <v>45</v>
      </c>
      <c r="G75" s="14">
        <v>35000</v>
      </c>
      <c r="H75" s="14">
        <v>10800</v>
      </c>
      <c r="I75" s="19">
        <f t="shared" si="5"/>
        <v>30.857142857142854</v>
      </c>
      <c r="J75" s="14">
        <v>22520</v>
      </c>
      <c r="K75" s="14">
        <f t="shared" si="6"/>
        <v>35000</v>
      </c>
      <c r="L75" s="14">
        <v>21000</v>
      </c>
      <c r="M75" s="29">
        <v>0</v>
      </c>
      <c r="N75" s="33">
        <v>0</v>
      </c>
      <c r="O75" s="38">
        <v>10</v>
      </c>
      <c r="P75" s="38">
        <v>10</v>
      </c>
      <c r="Q75" s="14" t="e">
        <f t="shared" si="7"/>
        <v>#DIV/0!</v>
      </c>
      <c r="R75" s="14">
        <f t="shared" si="8"/>
        <v>3500</v>
      </c>
      <c r="S75" s="43">
        <f t="shared" si="9"/>
        <v>8.0348943985307619E-2</v>
      </c>
      <c r="T75" s="38">
        <v>0</v>
      </c>
      <c r="U75" s="5" t="s">
        <v>58</v>
      </c>
      <c r="V75" t="s">
        <v>117</v>
      </c>
      <c r="X75" t="s">
        <v>49</v>
      </c>
      <c r="Y75">
        <v>0</v>
      </c>
      <c r="Z75">
        <v>0</v>
      </c>
      <c r="AA75" t="s">
        <v>50</v>
      </c>
      <c r="AC75" s="6" t="s">
        <v>62</v>
      </c>
    </row>
    <row r="76" spans="1:29" x14ac:dyDescent="0.25">
      <c r="A76" t="s">
        <v>118</v>
      </c>
      <c r="C76" s="24">
        <v>45183</v>
      </c>
      <c r="D76" s="14">
        <v>49500</v>
      </c>
      <c r="E76" t="s">
        <v>44</v>
      </c>
      <c r="F76" t="s">
        <v>45</v>
      </c>
      <c r="G76" s="14">
        <v>49500</v>
      </c>
      <c r="H76" s="14">
        <v>29600</v>
      </c>
      <c r="I76" s="19">
        <f t="shared" si="5"/>
        <v>59.797979797979792</v>
      </c>
      <c r="J76" s="14">
        <v>59250</v>
      </c>
      <c r="K76" s="14">
        <f t="shared" si="6"/>
        <v>49500</v>
      </c>
      <c r="L76" s="14">
        <v>59250</v>
      </c>
      <c r="M76" s="29">
        <v>0</v>
      </c>
      <c r="N76" s="33">
        <v>0</v>
      </c>
      <c r="O76" s="38">
        <v>29</v>
      </c>
      <c r="P76" s="38">
        <v>29</v>
      </c>
      <c r="Q76" s="14" t="e">
        <f t="shared" si="7"/>
        <v>#DIV/0!</v>
      </c>
      <c r="R76" s="14">
        <f t="shared" si="8"/>
        <v>1706.8965517241379</v>
      </c>
      <c r="S76" s="43">
        <f t="shared" si="9"/>
        <v>3.9184952978056423E-2</v>
      </c>
      <c r="T76" s="38">
        <v>0</v>
      </c>
      <c r="U76" s="5" t="s">
        <v>46</v>
      </c>
      <c r="V76" t="s">
        <v>119</v>
      </c>
      <c r="X76" t="s">
        <v>49</v>
      </c>
      <c r="Y76">
        <v>0</v>
      </c>
      <c r="Z76">
        <v>0</v>
      </c>
      <c r="AA76" t="s">
        <v>50</v>
      </c>
      <c r="AC76" s="6" t="s">
        <v>51</v>
      </c>
    </row>
    <row r="77" spans="1:29" x14ac:dyDescent="0.25">
      <c r="A77" t="s">
        <v>120</v>
      </c>
      <c r="C77" s="24">
        <v>45572</v>
      </c>
      <c r="D77" s="14">
        <v>25000</v>
      </c>
      <c r="E77" t="s">
        <v>44</v>
      </c>
      <c r="F77" t="s">
        <v>45</v>
      </c>
      <c r="G77" s="14">
        <v>25000</v>
      </c>
      <c r="H77" s="14">
        <v>3900</v>
      </c>
      <c r="I77" s="19">
        <f t="shared" si="5"/>
        <v>15.6</v>
      </c>
      <c r="J77" s="14">
        <v>7875</v>
      </c>
      <c r="K77" s="14">
        <f t="shared" si="6"/>
        <v>25000</v>
      </c>
      <c r="L77" s="14">
        <v>7875</v>
      </c>
      <c r="M77" s="29">
        <v>0</v>
      </c>
      <c r="N77" s="33">
        <v>0</v>
      </c>
      <c r="O77" s="38">
        <v>5</v>
      </c>
      <c r="P77" s="38">
        <v>5</v>
      </c>
      <c r="Q77" s="14" t="e">
        <f t="shared" si="7"/>
        <v>#DIV/0!</v>
      </c>
      <c r="R77" s="14">
        <f t="shared" si="8"/>
        <v>5000</v>
      </c>
      <c r="S77" s="43">
        <f t="shared" si="9"/>
        <v>0.1147842056932966</v>
      </c>
      <c r="T77" s="38">
        <v>0</v>
      </c>
      <c r="U77" s="5" t="s">
        <v>46</v>
      </c>
      <c r="V77" t="s">
        <v>121</v>
      </c>
      <c r="X77" t="s">
        <v>49</v>
      </c>
      <c r="Y77">
        <v>0</v>
      </c>
      <c r="Z77">
        <v>0</v>
      </c>
      <c r="AA77" t="s">
        <v>50</v>
      </c>
      <c r="AC77" s="6" t="s">
        <v>51</v>
      </c>
    </row>
    <row r="78" spans="1:29" x14ac:dyDescent="0.25">
      <c r="A78" t="s">
        <v>122</v>
      </c>
      <c r="C78" s="24">
        <v>45149</v>
      </c>
      <c r="D78" s="14">
        <v>22500</v>
      </c>
      <c r="E78" t="s">
        <v>44</v>
      </c>
      <c r="F78" t="s">
        <v>45</v>
      </c>
      <c r="G78" s="14">
        <v>22500</v>
      </c>
      <c r="H78" s="14">
        <v>9500</v>
      </c>
      <c r="I78" s="19">
        <f t="shared" si="5"/>
        <v>42.222222222222221</v>
      </c>
      <c r="J78" s="14">
        <v>21000</v>
      </c>
      <c r="K78" s="14">
        <f t="shared" si="6"/>
        <v>22500</v>
      </c>
      <c r="L78" s="14">
        <v>21000</v>
      </c>
      <c r="M78" s="29">
        <v>0</v>
      </c>
      <c r="N78" s="33">
        <v>0</v>
      </c>
      <c r="O78" s="38">
        <v>10</v>
      </c>
      <c r="P78" s="38">
        <v>10</v>
      </c>
      <c r="Q78" s="14" t="e">
        <f t="shared" si="7"/>
        <v>#DIV/0!</v>
      </c>
      <c r="R78" s="14">
        <f t="shared" si="8"/>
        <v>2250</v>
      </c>
      <c r="S78" s="43">
        <f t="shared" si="9"/>
        <v>5.1652892561983473E-2</v>
      </c>
      <c r="T78" s="38">
        <v>0</v>
      </c>
      <c r="U78" s="5" t="s">
        <v>46</v>
      </c>
      <c r="V78" t="s">
        <v>123</v>
      </c>
      <c r="X78" t="s">
        <v>49</v>
      </c>
      <c r="Y78">
        <v>0</v>
      </c>
      <c r="Z78">
        <v>0</v>
      </c>
      <c r="AA78" t="s">
        <v>50</v>
      </c>
      <c r="AC78" s="6" t="s">
        <v>51</v>
      </c>
    </row>
    <row r="79" spans="1:29" x14ac:dyDescent="0.25">
      <c r="A79" t="s">
        <v>124</v>
      </c>
      <c r="C79" s="24">
        <v>45700</v>
      </c>
      <c r="D79" s="14">
        <v>2500</v>
      </c>
      <c r="E79" t="s">
        <v>44</v>
      </c>
      <c r="F79" t="s">
        <v>45</v>
      </c>
      <c r="G79" s="14">
        <v>2500</v>
      </c>
      <c r="H79" s="14">
        <v>3500</v>
      </c>
      <c r="I79" s="19">
        <f t="shared" si="5"/>
        <v>140</v>
      </c>
      <c r="J79" s="14">
        <v>15000</v>
      </c>
      <c r="K79" s="14">
        <f t="shared" si="6"/>
        <v>2500</v>
      </c>
      <c r="L79" s="14">
        <v>15000</v>
      </c>
      <c r="M79" s="29">
        <v>0</v>
      </c>
      <c r="N79" s="33">
        <v>0</v>
      </c>
      <c r="O79" s="38">
        <v>2.5</v>
      </c>
      <c r="P79" s="38">
        <v>2.5</v>
      </c>
      <c r="Q79" s="14" t="e">
        <f t="shared" si="7"/>
        <v>#DIV/0!</v>
      </c>
      <c r="R79" s="14">
        <f t="shared" si="8"/>
        <v>1000</v>
      </c>
      <c r="S79" s="43">
        <f t="shared" si="9"/>
        <v>2.2956841138659319E-2</v>
      </c>
      <c r="T79" s="38">
        <v>0</v>
      </c>
      <c r="U79" s="5" t="s">
        <v>46</v>
      </c>
      <c r="V79" t="s">
        <v>125</v>
      </c>
      <c r="X79" t="s">
        <v>49</v>
      </c>
      <c r="Y79">
        <v>0</v>
      </c>
      <c r="Z79">
        <v>0</v>
      </c>
      <c r="AA79" t="s">
        <v>50</v>
      </c>
      <c r="AC79" s="6" t="s">
        <v>51</v>
      </c>
    </row>
    <row r="80" spans="1:29" x14ac:dyDescent="0.25">
      <c r="A80" t="s">
        <v>126</v>
      </c>
      <c r="C80" s="24">
        <v>45700</v>
      </c>
      <c r="D80" s="14">
        <v>2500</v>
      </c>
      <c r="E80" t="s">
        <v>44</v>
      </c>
      <c r="F80" t="s">
        <v>45</v>
      </c>
      <c r="G80" s="14">
        <v>2500</v>
      </c>
      <c r="H80" s="14">
        <v>3500</v>
      </c>
      <c r="I80" s="19">
        <f t="shared" si="5"/>
        <v>140</v>
      </c>
      <c r="J80" s="14">
        <v>15000</v>
      </c>
      <c r="K80" s="14">
        <f t="shared" si="6"/>
        <v>2500</v>
      </c>
      <c r="L80" s="14">
        <v>15000</v>
      </c>
      <c r="M80" s="29">
        <v>0</v>
      </c>
      <c r="N80" s="33">
        <v>0</v>
      </c>
      <c r="O80" s="38">
        <v>2.5</v>
      </c>
      <c r="P80" s="38">
        <v>2.5</v>
      </c>
      <c r="Q80" s="14" t="e">
        <f t="shared" si="7"/>
        <v>#DIV/0!</v>
      </c>
      <c r="R80" s="14">
        <f t="shared" si="8"/>
        <v>1000</v>
      </c>
      <c r="S80" s="43">
        <f t="shared" si="9"/>
        <v>2.2956841138659319E-2</v>
      </c>
      <c r="T80" s="38">
        <v>0</v>
      </c>
      <c r="U80" s="5" t="s">
        <v>46</v>
      </c>
      <c r="V80" t="s">
        <v>127</v>
      </c>
      <c r="X80" t="s">
        <v>49</v>
      </c>
      <c r="Y80">
        <v>0</v>
      </c>
      <c r="Z80">
        <v>0</v>
      </c>
      <c r="AA80" t="s">
        <v>50</v>
      </c>
      <c r="AC80" s="6" t="s">
        <v>51</v>
      </c>
    </row>
    <row r="81" spans="1:29" x14ac:dyDescent="0.25">
      <c r="A81" t="s">
        <v>128</v>
      </c>
      <c r="C81" s="24">
        <v>45436</v>
      </c>
      <c r="D81" s="14">
        <v>42000</v>
      </c>
      <c r="E81" t="s">
        <v>44</v>
      </c>
      <c r="F81" t="s">
        <v>45</v>
      </c>
      <c r="G81" s="14">
        <v>42000</v>
      </c>
      <c r="H81" s="14">
        <v>19000</v>
      </c>
      <c r="I81" s="19">
        <f t="shared" si="5"/>
        <v>45.238095238095241</v>
      </c>
      <c r="J81" s="14">
        <v>46000</v>
      </c>
      <c r="K81" s="14">
        <f t="shared" si="6"/>
        <v>42000</v>
      </c>
      <c r="L81" s="14">
        <v>46000</v>
      </c>
      <c r="M81" s="29">
        <v>0</v>
      </c>
      <c r="N81" s="33">
        <v>0</v>
      </c>
      <c r="O81" s="38">
        <v>40</v>
      </c>
      <c r="P81" s="38">
        <v>40</v>
      </c>
      <c r="Q81" s="14" t="e">
        <f t="shared" si="7"/>
        <v>#DIV/0!</v>
      </c>
      <c r="R81" s="14">
        <f t="shared" si="8"/>
        <v>1050</v>
      </c>
      <c r="S81" s="43">
        <f t="shared" si="9"/>
        <v>2.4104683195592287E-2</v>
      </c>
      <c r="T81" s="38">
        <v>0</v>
      </c>
      <c r="U81" s="5" t="s">
        <v>46</v>
      </c>
      <c r="V81" t="s">
        <v>129</v>
      </c>
      <c r="X81" t="s">
        <v>49</v>
      </c>
      <c r="Y81">
        <v>0</v>
      </c>
      <c r="Z81">
        <v>0</v>
      </c>
      <c r="AA81" t="s">
        <v>50</v>
      </c>
      <c r="AC81" s="6" t="s">
        <v>51</v>
      </c>
    </row>
    <row r="82" spans="1:29" x14ac:dyDescent="0.25">
      <c r="A82" t="s">
        <v>130</v>
      </c>
      <c r="C82" s="24">
        <v>45505</v>
      </c>
      <c r="D82" s="14">
        <v>28000</v>
      </c>
      <c r="E82" t="s">
        <v>44</v>
      </c>
      <c r="F82" t="s">
        <v>45</v>
      </c>
      <c r="G82" s="14">
        <v>28000</v>
      </c>
      <c r="H82" s="14">
        <v>10000</v>
      </c>
      <c r="I82" s="19">
        <f t="shared" si="5"/>
        <v>35.714285714285715</v>
      </c>
      <c r="J82" s="14">
        <v>28000</v>
      </c>
      <c r="K82" s="14">
        <f t="shared" si="6"/>
        <v>28000</v>
      </c>
      <c r="L82" s="14">
        <v>28000</v>
      </c>
      <c r="M82" s="29">
        <v>0</v>
      </c>
      <c r="N82" s="33">
        <v>0</v>
      </c>
      <c r="O82" s="38">
        <v>20</v>
      </c>
      <c r="P82" s="38">
        <v>20</v>
      </c>
      <c r="Q82" s="14" t="e">
        <f t="shared" si="7"/>
        <v>#DIV/0!</v>
      </c>
      <c r="R82" s="14">
        <f t="shared" si="8"/>
        <v>1400</v>
      </c>
      <c r="S82" s="43">
        <f t="shared" si="9"/>
        <v>3.2139577594123052E-2</v>
      </c>
      <c r="T82" s="38">
        <v>0</v>
      </c>
      <c r="U82" s="5" t="s">
        <v>46</v>
      </c>
      <c r="V82" t="s">
        <v>131</v>
      </c>
      <c r="X82" t="s">
        <v>49</v>
      </c>
      <c r="Y82">
        <v>0</v>
      </c>
      <c r="Z82">
        <v>0</v>
      </c>
      <c r="AA82" t="s">
        <v>50</v>
      </c>
      <c r="AC82" s="6" t="s">
        <v>51</v>
      </c>
    </row>
    <row r="83" spans="1:29" x14ac:dyDescent="0.25">
      <c r="A83" t="s">
        <v>132</v>
      </c>
      <c r="C83" s="24">
        <v>45594</v>
      </c>
      <c r="D83" s="14">
        <v>15000</v>
      </c>
      <c r="E83" t="s">
        <v>44</v>
      </c>
      <c r="F83" t="s">
        <v>45</v>
      </c>
      <c r="G83" s="14">
        <v>15000</v>
      </c>
      <c r="H83" s="14">
        <v>10000</v>
      </c>
      <c r="I83" s="19">
        <f t="shared" si="5"/>
        <v>66.666666666666657</v>
      </c>
      <c r="J83" s="14">
        <v>28000</v>
      </c>
      <c r="K83" s="14">
        <f t="shared" si="6"/>
        <v>15000</v>
      </c>
      <c r="L83" s="14">
        <v>28000</v>
      </c>
      <c r="M83" s="29">
        <v>0</v>
      </c>
      <c r="N83" s="33">
        <v>0</v>
      </c>
      <c r="O83" s="38">
        <v>20</v>
      </c>
      <c r="P83" s="38">
        <v>20</v>
      </c>
      <c r="Q83" s="14" t="e">
        <f t="shared" si="7"/>
        <v>#DIV/0!</v>
      </c>
      <c r="R83" s="14">
        <f t="shared" si="8"/>
        <v>750</v>
      </c>
      <c r="S83" s="43">
        <f t="shared" si="9"/>
        <v>1.7217630853994491E-2</v>
      </c>
      <c r="T83" s="38">
        <v>0</v>
      </c>
      <c r="U83" s="5" t="s">
        <v>46</v>
      </c>
      <c r="V83" t="s">
        <v>133</v>
      </c>
      <c r="X83" t="s">
        <v>49</v>
      </c>
      <c r="Y83">
        <v>0</v>
      </c>
      <c r="Z83">
        <v>0</v>
      </c>
      <c r="AA83" t="s">
        <v>50</v>
      </c>
      <c r="AC83" s="6" t="s">
        <v>51</v>
      </c>
    </row>
    <row r="84" spans="1:29" x14ac:dyDescent="0.25">
      <c r="A84" t="s">
        <v>132</v>
      </c>
      <c r="C84" s="24">
        <v>45575</v>
      </c>
      <c r="D84" s="14">
        <v>25000</v>
      </c>
      <c r="E84" t="s">
        <v>44</v>
      </c>
      <c r="F84" t="s">
        <v>45</v>
      </c>
      <c r="G84" s="14">
        <v>25000</v>
      </c>
      <c r="H84" s="14">
        <v>10000</v>
      </c>
      <c r="I84" s="19">
        <f t="shared" si="5"/>
        <v>40</v>
      </c>
      <c r="J84" s="14">
        <v>28000</v>
      </c>
      <c r="K84" s="14">
        <f t="shared" si="6"/>
        <v>25000</v>
      </c>
      <c r="L84" s="14">
        <v>28000</v>
      </c>
      <c r="M84" s="29">
        <v>0</v>
      </c>
      <c r="N84" s="33">
        <v>0</v>
      </c>
      <c r="O84" s="38">
        <v>20</v>
      </c>
      <c r="P84" s="38">
        <v>20</v>
      </c>
      <c r="Q84" s="14" t="e">
        <f t="shared" si="7"/>
        <v>#DIV/0!</v>
      </c>
      <c r="R84" s="14">
        <f t="shared" si="8"/>
        <v>1250</v>
      </c>
      <c r="S84" s="43">
        <f t="shared" si="9"/>
        <v>2.869605142332415E-2</v>
      </c>
      <c r="T84" s="38">
        <v>0</v>
      </c>
      <c r="U84" s="5" t="s">
        <v>46</v>
      </c>
      <c r="V84" t="s">
        <v>134</v>
      </c>
      <c r="X84" t="s">
        <v>49</v>
      </c>
      <c r="Y84">
        <v>0</v>
      </c>
      <c r="Z84">
        <v>0</v>
      </c>
      <c r="AA84" t="s">
        <v>50</v>
      </c>
      <c r="AC84" s="6" t="s">
        <v>51</v>
      </c>
    </row>
    <row r="85" spans="1:29" x14ac:dyDescent="0.25">
      <c r="A85" t="s">
        <v>145</v>
      </c>
      <c r="C85" s="24">
        <v>45553</v>
      </c>
      <c r="D85" s="14">
        <v>0</v>
      </c>
      <c r="E85" t="s">
        <v>107</v>
      </c>
      <c r="F85" t="s">
        <v>45</v>
      </c>
      <c r="G85" s="14">
        <v>0</v>
      </c>
      <c r="H85" s="14">
        <v>0</v>
      </c>
      <c r="I85" s="19" t="e">
        <f t="shared" si="5"/>
        <v>#DIV/0!</v>
      </c>
      <c r="J85" s="14">
        <v>46000</v>
      </c>
      <c r="K85" s="14">
        <f t="shared" si="6"/>
        <v>0</v>
      </c>
      <c r="L85" s="14">
        <v>46000</v>
      </c>
      <c r="M85" s="29">
        <v>0</v>
      </c>
      <c r="N85" s="33">
        <v>0</v>
      </c>
      <c r="O85" s="38">
        <v>40</v>
      </c>
      <c r="P85" s="38">
        <v>40</v>
      </c>
      <c r="Q85" s="14" t="e">
        <f t="shared" si="7"/>
        <v>#DIV/0!</v>
      </c>
      <c r="R85" s="14">
        <f t="shared" si="8"/>
        <v>0</v>
      </c>
      <c r="S85" s="43">
        <f t="shared" si="9"/>
        <v>0</v>
      </c>
      <c r="T85" s="38">
        <v>0</v>
      </c>
      <c r="U85" s="5" t="s">
        <v>46</v>
      </c>
      <c r="V85" t="s">
        <v>146</v>
      </c>
      <c r="X85" t="s">
        <v>49</v>
      </c>
      <c r="Y85">
        <v>0</v>
      </c>
      <c r="Z85">
        <v>0</v>
      </c>
      <c r="AA85" t="s">
        <v>50</v>
      </c>
      <c r="AC85" s="6" t="s">
        <v>51</v>
      </c>
    </row>
    <row r="86" spans="1:29" x14ac:dyDescent="0.25">
      <c r="A86" t="s">
        <v>147</v>
      </c>
      <c r="C86" s="24">
        <v>45630</v>
      </c>
      <c r="D86" s="14">
        <v>7630</v>
      </c>
      <c r="E86" t="s">
        <v>44</v>
      </c>
      <c r="F86" t="s">
        <v>45</v>
      </c>
      <c r="G86" s="14">
        <v>7630</v>
      </c>
      <c r="H86" s="14">
        <v>7900</v>
      </c>
      <c r="I86" s="19">
        <f t="shared" si="5"/>
        <v>103.53866317169069</v>
      </c>
      <c r="J86" s="14">
        <v>20100</v>
      </c>
      <c r="K86" s="14">
        <f t="shared" si="6"/>
        <v>7630</v>
      </c>
      <c r="L86" s="14">
        <v>20100</v>
      </c>
      <c r="M86" s="29">
        <v>0</v>
      </c>
      <c r="N86" s="33">
        <v>0</v>
      </c>
      <c r="O86" s="38">
        <v>6.7</v>
      </c>
      <c r="P86" s="38">
        <v>6.7</v>
      </c>
      <c r="Q86" s="14" t="e">
        <f t="shared" si="7"/>
        <v>#DIV/0!</v>
      </c>
      <c r="R86" s="14">
        <f t="shared" si="8"/>
        <v>1138.8059701492537</v>
      </c>
      <c r="S86" s="43">
        <f t="shared" si="9"/>
        <v>2.6143387744473223E-2</v>
      </c>
      <c r="T86" s="38">
        <v>0</v>
      </c>
      <c r="U86" s="5" t="s">
        <v>46</v>
      </c>
      <c r="V86" t="s">
        <v>148</v>
      </c>
      <c r="X86" t="s">
        <v>49</v>
      </c>
      <c r="Y86">
        <v>0</v>
      </c>
      <c r="Z86">
        <v>0</v>
      </c>
      <c r="AA86" t="s">
        <v>50</v>
      </c>
      <c r="AC86" s="6" t="s">
        <v>51</v>
      </c>
    </row>
    <row r="87" spans="1:29" x14ac:dyDescent="0.25">
      <c r="A87" t="s">
        <v>147</v>
      </c>
      <c r="C87" s="24">
        <v>45667</v>
      </c>
      <c r="D87" s="14">
        <v>22000</v>
      </c>
      <c r="E87" t="s">
        <v>44</v>
      </c>
      <c r="F87" t="s">
        <v>45</v>
      </c>
      <c r="G87" s="14">
        <v>22000</v>
      </c>
      <c r="H87" s="14">
        <v>7900</v>
      </c>
      <c r="I87" s="19">
        <f t="shared" si="5"/>
        <v>35.909090909090907</v>
      </c>
      <c r="J87" s="14">
        <v>20100</v>
      </c>
      <c r="K87" s="14">
        <f t="shared" si="6"/>
        <v>22000</v>
      </c>
      <c r="L87" s="14">
        <v>20100</v>
      </c>
      <c r="M87" s="29">
        <v>0</v>
      </c>
      <c r="N87" s="33">
        <v>0</v>
      </c>
      <c r="O87" s="38">
        <v>6.7</v>
      </c>
      <c r="P87" s="38">
        <v>6.7</v>
      </c>
      <c r="Q87" s="14" t="e">
        <f t="shared" si="7"/>
        <v>#DIV/0!</v>
      </c>
      <c r="R87" s="14">
        <f t="shared" si="8"/>
        <v>3283.5820895522388</v>
      </c>
      <c r="S87" s="43">
        <f t="shared" si="9"/>
        <v>7.5380672395597773E-2</v>
      </c>
      <c r="T87" s="38">
        <v>0</v>
      </c>
      <c r="U87" s="5" t="s">
        <v>46</v>
      </c>
      <c r="V87" t="s">
        <v>149</v>
      </c>
      <c r="X87" t="s">
        <v>49</v>
      </c>
      <c r="Y87">
        <v>0</v>
      </c>
      <c r="Z87">
        <v>0</v>
      </c>
      <c r="AA87" t="s">
        <v>50</v>
      </c>
      <c r="AC87" s="6" t="s">
        <v>51</v>
      </c>
    </row>
  </sheetData>
  <conditionalFormatting sqref="AJ2:AR9 A10:AR11 AE12:AR14 A15:AR17 AE18:AR39 A40:AR43 AE44:AR46 A53:AD53 AC53:BK60 X61:BA62 A63:AD8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2B347-7B6A-4C17-8508-532E93D8CD9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2026-02-11T01:33:00Z</dcterms:created>
  <dcterms:modified xsi:type="dcterms:W3CDTF">2026-02-11T02:06:52Z</dcterms:modified>
</cp:coreProperties>
</file>